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27 от 29.12.2022\"/>
    </mc:Choice>
  </mc:AlternateContent>
  <bookViews>
    <workbookView xWindow="0" yWindow="0" windowWidth="12180" windowHeight="10980" tabRatio="836"/>
  </bookViews>
  <sheets>
    <sheet name="прил 1.6  Виды помощи" sheetId="7" r:id="rId1"/>
    <sheet name="прил 1.5 ВМП" sheetId="6" r:id="rId2"/>
    <sheet name="прил 1.4 КС" sheetId="5" r:id="rId3"/>
    <sheet name="прил 1.3 ДС" sheetId="4" r:id="rId4"/>
    <sheet name="прил 1.2 ДИ" sheetId="1" r:id="rId5"/>
    <sheet name="прил 1.1 АПП" sheetId="2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5" hidden="1">'прил 1.1 АПП'!$B$1:$B$141</definedName>
    <definedName name="_xlnm._FilterDatabase" localSheetId="4" hidden="1">'прил 1.2 ДИ'!$B$2:$B$141</definedName>
    <definedName name="_xlnm._FilterDatabase" localSheetId="3" hidden="1">'прил 1.3 ДС'!$A$2:$A$138</definedName>
    <definedName name="_xlnm._FilterDatabase" localSheetId="1" hidden="1">'прил 1.5 ВМП'!$C$1:$C$218</definedName>
    <definedName name="_xlnm.Print_Area" localSheetId="5">'прил 1.1 АПП'!$A$1:$AD$145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7" i="1" l="1"/>
  <c r="D137" i="1"/>
  <c r="AC137" i="2"/>
  <c r="AB137" i="2"/>
  <c r="AA137" i="2"/>
  <c r="Z137" i="2"/>
  <c r="Y137" i="2"/>
  <c r="X137" i="2"/>
  <c r="W137" i="2"/>
  <c r="V137" i="2"/>
  <c r="U137" i="2"/>
  <c r="T137" i="2"/>
  <c r="S137" i="2"/>
  <c r="Q137" i="2"/>
  <c r="P137" i="2"/>
  <c r="O137" i="2"/>
  <c r="L137" i="2"/>
  <c r="K137" i="2"/>
  <c r="J137" i="2"/>
  <c r="I137" i="2"/>
  <c r="H137" i="2"/>
  <c r="G137" i="2"/>
  <c r="F137" i="2"/>
  <c r="E137" i="2"/>
  <c r="D137" i="2"/>
  <c r="Q137" i="4" l="1"/>
  <c r="N137" i="1" l="1"/>
  <c r="R137" i="2"/>
  <c r="N137" i="2"/>
  <c r="AD137" i="2" l="1"/>
  <c r="F137" i="5" l="1"/>
  <c r="E137" i="5"/>
  <c r="D137" i="5" l="1"/>
  <c r="C137" i="5"/>
  <c r="M137" i="2" l="1"/>
  <c r="I104" i="2"/>
  <c r="H104" i="2"/>
  <c r="I37" i="2"/>
  <c r="H37" i="2"/>
  <c r="E37" i="2"/>
  <c r="D37" i="2"/>
  <c r="I33" i="2"/>
  <c r="H33" i="2"/>
  <c r="E29" i="2"/>
  <c r="D29" i="2"/>
  <c r="I28" i="2"/>
  <c r="H28" i="2"/>
  <c r="I24" i="2"/>
  <c r="H24" i="2"/>
  <c r="I23" i="2"/>
  <c r="H23" i="2"/>
  <c r="E21" i="2"/>
  <c r="D21" i="2"/>
  <c r="G17" i="2"/>
  <c r="F17" i="2"/>
  <c r="E17" i="2"/>
  <c r="D17" i="2"/>
  <c r="I16" i="2"/>
  <c r="H16" i="2"/>
  <c r="G14" i="2"/>
  <c r="F14" i="2"/>
  <c r="E14" i="2"/>
  <c r="D14" i="2"/>
  <c r="G13" i="2"/>
  <c r="F13" i="2"/>
  <c r="E13" i="2"/>
  <c r="D13" i="2"/>
  <c r="G12" i="2"/>
  <c r="F12" i="2"/>
  <c r="E12" i="2"/>
  <c r="D12" i="2"/>
  <c r="G10" i="2"/>
  <c r="F10" i="2"/>
  <c r="E8" i="2"/>
  <c r="D8" i="2"/>
  <c r="E6" i="2"/>
  <c r="D6" i="2"/>
  <c r="G5" i="2"/>
  <c r="F5" i="2"/>
  <c r="D137" i="4" l="1"/>
  <c r="Z21" i="2" l="1"/>
  <c r="Y21" i="2"/>
  <c r="P137" i="5" l="1"/>
  <c r="O137" i="5"/>
  <c r="N137" i="5"/>
  <c r="M137" i="5"/>
  <c r="L137" i="5"/>
  <c r="K137" i="5"/>
  <c r="J137" i="5"/>
  <c r="I137" i="5"/>
  <c r="L137" i="4" l="1"/>
  <c r="K137" i="4"/>
  <c r="N137" i="4"/>
  <c r="M137" i="4"/>
  <c r="J137" i="4"/>
  <c r="I137" i="4"/>
  <c r="H137" i="4"/>
  <c r="G137" i="4"/>
  <c r="E137" i="4"/>
  <c r="C137" i="4" l="1"/>
  <c r="G194" i="6" l="1"/>
  <c r="E194" i="6"/>
  <c r="E191" i="6"/>
  <c r="E192" i="6" s="1"/>
  <c r="F190" i="6"/>
  <c r="G190" i="6" s="1"/>
  <c r="F189" i="6"/>
  <c r="G189" i="6" s="1"/>
  <c r="F188" i="6"/>
  <c r="G188" i="6" s="1"/>
  <c r="F187" i="6"/>
  <c r="G187" i="6" s="1"/>
  <c r="F186" i="6"/>
  <c r="G186" i="6" s="1"/>
  <c r="F185" i="6"/>
  <c r="G185" i="6" s="1"/>
  <c r="F184" i="6"/>
  <c r="G184" i="6" s="1"/>
  <c r="F183" i="6"/>
  <c r="G183" i="6" s="1"/>
  <c r="F182" i="6"/>
  <c r="G182" i="6" s="1"/>
  <c r="E180" i="6"/>
  <c r="E181" i="6" s="1"/>
  <c r="F179" i="6"/>
  <c r="G179" i="6" s="1"/>
  <c r="F178" i="6"/>
  <c r="G178" i="6" s="1"/>
  <c r="F177" i="6"/>
  <c r="G177" i="6" s="1"/>
  <c r="F176" i="6"/>
  <c r="G176" i="6" s="1"/>
  <c r="E174" i="6"/>
  <c r="E175" i="6" s="1"/>
  <c r="F173" i="6"/>
  <c r="G173" i="6" s="1"/>
  <c r="F172" i="6"/>
  <c r="G172" i="6" s="1"/>
  <c r="F171" i="6"/>
  <c r="G171" i="6" s="1"/>
  <c r="F170" i="6"/>
  <c r="G170" i="6" s="1"/>
  <c r="F169" i="6"/>
  <c r="G169" i="6" s="1"/>
  <c r="F168" i="6"/>
  <c r="G168" i="6" s="1"/>
  <c r="F167" i="6"/>
  <c r="G167" i="6" s="1"/>
  <c r="F166" i="6"/>
  <c r="G166" i="6" s="1"/>
  <c r="F165" i="6"/>
  <c r="G165" i="6" s="1"/>
  <c r="F164" i="6"/>
  <c r="G164" i="6" s="1"/>
  <c r="F163" i="6"/>
  <c r="G163" i="6" s="1"/>
  <c r="F162" i="6"/>
  <c r="G162" i="6" s="1"/>
  <c r="F161" i="6"/>
  <c r="G161" i="6" s="1"/>
  <c r="F160" i="6"/>
  <c r="G160" i="6" s="1"/>
  <c r="F159" i="6"/>
  <c r="G159" i="6" s="1"/>
  <c r="E157" i="6"/>
  <c r="E158" i="6" s="1"/>
  <c r="F156" i="6"/>
  <c r="G156" i="6" s="1"/>
  <c r="F155" i="6"/>
  <c r="G155" i="6" s="1"/>
  <c r="F154" i="6"/>
  <c r="G154" i="6" s="1"/>
  <c r="F153" i="6"/>
  <c r="G153" i="6" s="1"/>
  <c r="E151" i="6"/>
  <c r="F150" i="6"/>
  <c r="G150" i="6" s="1"/>
  <c r="G151" i="6" s="1"/>
  <c r="E149" i="6"/>
  <c r="F148" i="6"/>
  <c r="G148" i="6" s="1"/>
  <c r="G149" i="6" s="1"/>
  <c r="E147" i="6"/>
  <c r="F146" i="6"/>
  <c r="G146" i="6" s="1"/>
  <c r="G147" i="6" s="1"/>
  <c r="E145" i="6"/>
  <c r="F144" i="6"/>
  <c r="G144" i="6" s="1"/>
  <c r="F143" i="6"/>
  <c r="G143" i="6" s="1"/>
  <c r="F142" i="6"/>
  <c r="G142" i="6" s="1"/>
  <c r="F141" i="6"/>
  <c r="G141" i="6" s="1"/>
  <c r="E139" i="6"/>
  <c r="F138" i="6"/>
  <c r="G138" i="6" s="1"/>
  <c r="G139" i="6" s="1"/>
  <c r="E137" i="6"/>
  <c r="F136" i="6"/>
  <c r="G136" i="6" s="1"/>
  <c r="F135" i="6"/>
  <c r="G135" i="6" s="1"/>
  <c r="E134" i="6"/>
  <c r="F133" i="6"/>
  <c r="G133" i="6" s="1"/>
  <c r="F132" i="6"/>
  <c r="G132" i="6" s="1"/>
  <c r="E131" i="6"/>
  <c r="F130" i="6"/>
  <c r="G130" i="6" s="1"/>
  <c r="F129" i="6"/>
  <c r="G129" i="6" s="1"/>
  <c r="E128" i="6"/>
  <c r="F127" i="6"/>
  <c r="G127" i="6" s="1"/>
  <c r="G128" i="6" s="1"/>
  <c r="E126" i="6"/>
  <c r="F125" i="6"/>
  <c r="G125" i="6" s="1"/>
  <c r="F124" i="6"/>
  <c r="G124" i="6" s="1"/>
  <c r="E123" i="6"/>
  <c r="F122" i="6"/>
  <c r="G122" i="6" s="1"/>
  <c r="F121" i="6"/>
  <c r="G121" i="6" s="1"/>
  <c r="E119" i="6"/>
  <c r="E120" i="6" s="1"/>
  <c r="F118" i="6"/>
  <c r="G118" i="6" s="1"/>
  <c r="F117" i="6"/>
  <c r="G117" i="6" s="1"/>
  <c r="E115" i="6"/>
  <c r="E116" i="6" s="1"/>
  <c r="F114" i="6"/>
  <c r="G114" i="6" s="1"/>
  <c r="F113" i="6"/>
  <c r="G113" i="6" s="1"/>
  <c r="E111" i="6"/>
  <c r="F110" i="6"/>
  <c r="G110" i="6" s="1"/>
  <c r="G111" i="6" s="1"/>
  <c r="E109" i="6"/>
  <c r="F108" i="6"/>
  <c r="G108" i="6" s="1"/>
  <c r="F107" i="6"/>
  <c r="G107" i="6" s="1"/>
  <c r="E106" i="6"/>
  <c r="F105" i="6"/>
  <c r="G105" i="6" s="1"/>
  <c r="F104" i="6"/>
  <c r="G104" i="6" s="1"/>
  <c r="E103" i="6"/>
  <c r="F102" i="6"/>
  <c r="G102" i="6" s="1"/>
  <c r="F101" i="6"/>
  <c r="G101" i="6" s="1"/>
  <c r="F100" i="6"/>
  <c r="G100" i="6" s="1"/>
  <c r="F99" i="6"/>
  <c r="G99" i="6" s="1"/>
  <c r="E98" i="6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E81" i="6"/>
  <c r="F80" i="6"/>
  <c r="G80" i="6" s="1"/>
  <c r="G81" i="6" s="1"/>
  <c r="E79" i="6"/>
  <c r="F78" i="6"/>
  <c r="G78" i="6" s="1"/>
  <c r="F77" i="6"/>
  <c r="G77" i="6" s="1"/>
  <c r="E76" i="6"/>
  <c r="F75" i="6"/>
  <c r="G75" i="6" s="1"/>
  <c r="F74" i="6"/>
  <c r="G74" i="6" s="1"/>
  <c r="F73" i="6"/>
  <c r="G73" i="6" s="1"/>
  <c r="E72" i="6"/>
  <c r="F71" i="6"/>
  <c r="G71" i="6" s="1"/>
  <c r="F70" i="6"/>
  <c r="G70" i="6" s="1"/>
  <c r="E69" i="6"/>
  <c r="F68" i="6"/>
  <c r="G68" i="6" s="1"/>
  <c r="F67" i="6"/>
  <c r="G67" i="6" s="1"/>
  <c r="F66" i="6"/>
  <c r="G66" i="6" s="1"/>
  <c r="E65" i="6"/>
  <c r="F64" i="6"/>
  <c r="G64" i="6" s="1"/>
  <c r="G65" i="6" s="1"/>
  <c r="E63" i="6"/>
  <c r="F62" i="6"/>
  <c r="G62" i="6" s="1"/>
  <c r="G63" i="6" s="1"/>
  <c r="E60" i="6"/>
  <c r="F59" i="6"/>
  <c r="G59" i="6" s="1"/>
  <c r="F58" i="6"/>
  <c r="G58" i="6" s="1"/>
  <c r="E57" i="6"/>
  <c r="F56" i="6"/>
  <c r="G56" i="6" s="1"/>
  <c r="F55" i="6"/>
  <c r="G55" i="6" s="1"/>
  <c r="F54" i="6"/>
  <c r="G54" i="6" s="1"/>
  <c r="F53" i="6"/>
  <c r="G53" i="6" s="1"/>
  <c r="F52" i="6"/>
  <c r="G52" i="6" s="1"/>
  <c r="E50" i="6"/>
  <c r="F49" i="6"/>
  <c r="G49" i="6" s="1"/>
  <c r="G50" i="6" s="1"/>
  <c r="E48" i="6"/>
  <c r="F47" i="6"/>
  <c r="G47" i="6" s="1"/>
  <c r="G48" i="6" s="1"/>
  <c r="E46" i="6"/>
  <c r="F45" i="6"/>
  <c r="G45" i="6" s="1"/>
  <c r="G46" i="6" s="1"/>
  <c r="E43" i="6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E30" i="6"/>
  <c r="F29" i="6"/>
  <c r="G29" i="6" s="1"/>
  <c r="G30" i="6" s="1"/>
  <c r="E28" i="6"/>
  <c r="F27" i="6"/>
  <c r="G27" i="6" s="1"/>
  <c r="G28" i="6" s="1"/>
  <c r="E26" i="6"/>
  <c r="F25" i="6"/>
  <c r="G25" i="6" s="1"/>
  <c r="F24" i="6"/>
  <c r="G24" i="6" s="1"/>
  <c r="F23" i="6"/>
  <c r="G23" i="6" s="1"/>
  <c r="E21" i="6"/>
  <c r="F20" i="6"/>
  <c r="G20" i="6" s="1"/>
  <c r="F19" i="6"/>
  <c r="G19" i="6" s="1"/>
  <c r="G18" i="6"/>
  <c r="E18" i="6"/>
  <c r="F17" i="6"/>
  <c r="F16" i="6"/>
  <c r="F15" i="6"/>
  <c r="F14" i="6"/>
  <c r="F13" i="6"/>
  <c r="F12" i="6"/>
  <c r="F11" i="6"/>
  <c r="F10" i="6"/>
  <c r="F9" i="6"/>
  <c r="F8" i="6"/>
  <c r="G7" i="6"/>
  <c r="E7" i="6"/>
  <c r="F6" i="6"/>
  <c r="E152" i="6" l="1"/>
  <c r="G180" i="6"/>
  <c r="G181" i="6" s="1"/>
  <c r="G79" i="6"/>
  <c r="E61" i="6"/>
  <c r="G72" i="6"/>
  <c r="G137" i="6"/>
  <c r="G76" i="6"/>
  <c r="G57" i="6"/>
  <c r="E140" i="6"/>
  <c r="G174" i="6"/>
  <c r="G175" i="6" s="1"/>
  <c r="G26" i="6"/>
  <c r="G43" i="6"/>
  <c r="G69" i="6"/>
  <c r="G98" i="6"/>
  <c r="G191" i="6"/>
  <c r="G192" i="6" s="1"/>
  <c r="G106" i="6"/>
  <c r="G115" i="6"/>
  <c r="G116" i="6" s="1"/>
  <c r="G119" i="6"/>
  <c r="G120" i="6" s="1"/>
  <c r="G123" i="6"/>
  <c r="G131" i="6"/>
  <c r="G51" i="6"/>
  <c r="G21" i="6"/>
  <c r="G60" i="6"/>
  <c r="G103" i="6"/>
  <c r="G109" i="6"/>
  <c r="G126" i="6"/>
  <c r="G134" i="6"/>
  <c r="G145" i="6"/>
  <c r="G157" i="6"/>
  <c r="G158" i="6" s="1"/>
  <c r="G22" i="6"/>
  <c r="E22" i="6"/>
  <c r="E112" i="6"/>
  <c r="E44" i="6"/>
  <c r="E51" i="6"/>
  <c r="G61" i="6" l="1"/>
  <c r="G112" i="6"/>
  <c r="G140" i="6"/>
  <c r="G152" i="6"/>
  <c r="G44" i="6"/>
  <c r="E193" i="6"/>
  <c r="G193" i="6" l="1"/>
  <c r="R137" i="5" l="1"/>
  <c r="Q137" i="5"/>
  <c r="H137" i="5" l="1"/>
  <c r="G137" i="5"/>
  <c r="T137" i="4" l="1"/>
  <c r="S137" i="4"/>
  <c r="R137" i="4" l="1"/>
  <c r="P137" i="4" l="1"/>
  <c r="O137" i="4"/>
  <c r="F137" i="4" l="1"/>
  <c r="S37" i="1" l="1"/>
  <c r="R37" i="1"/>
  <c r="S23" i="1"/>
  <c r="R23" i="1"/>
  <c r="S13" i="1"/>
  <c r="R13" i="1"/>
  <c r="S12" i="1"/>
  <c r="R12" i="1"/>
  <c r="S5" i="1"/>
  <c r="R5" i="1"/>
  <c r="F137" i="1" l="1"/>
  <c r="G137" i="1"/>
  <c r="H137" i="1"/>
  <c r="I137" i="1"/>
  <c r="J137" i="1"/>
  <c r="K137" i="1"/>
  <c r="M137" i="1"/>
  <c r="O137" i="1"/>
  <c r="P137" i="1"/>
  <c r="Q137" i="1"/>
  <c r="R137" i="1"/>
  <c r="S137" i="1"/>
  <c r="E137" i="1"/>
</calcChain>
</file>

<file path=xl/sharedStrings.xml><?xml version="1.0" encoding="utf-8"?>
<sst xmlns="http://schemas.openxmlformats.org/spreadsheetml/2006/main" count="1080" uniqueCount="472">
  <si>
    <t>ЗС</t>
  </si>
  <si>
    <t>Сумма</t>
  </si>
  <si>
    <t>МТР</t>
  </si>
  <si>
    <t>ООО «Клиника Парацельс»</t>
  </si>
  <si>
    <t>ГАУЗ «Новоорская РБ»</t>
  </si>
  <si>
    <t>ГБУЗ «Саракташская РБ»</t>
  </si>
  <si>
    <t>ГБУЗ «Первомайская РБ»</t>
  </si>
  <si>
    <t>ГБУЗ «Новосергиевская РБ»</t>
  </si>
  <si>
    <t>ГБУЗ «ГБ» г. Кувандыка</t>
  </si>
  <si>
    <t>ГБУЗ «Шарлыкская РБ»</t>
  </si>
  <si>
    <t>ГБУЗ «Октябрьская РБ»</t>
  </si>
  <si>
    <t>ГБУЗ «Сорочинская МБ»</t>
  </si>
  <si>
    <t>ГБУЗ «ГБ» г.Бугуруслана</t>
  </si>
  <si>
    <t>ГАУЗ «ББСМП»</t>
  </si>
  <si>
    <t>ГАУЗ «ГКБ № 1» г.Оренбурга</t>
  </si>
  <si>
    <t>ГАУЗ «ООКБ»</t>
  </si>
  <si>
    <t>ГАУЗ «БСМП» г.Новотроицка</t>
  </si>
  <si>
    <t>ГАУЗ «Соль-Илецкая МБ»</t>
  </si>
  <si>
    <t>ГАУЗ «ОДКБ»</t>
  </si>
  <si>
    <t>ООО «СОВРЕМЕННАЯ МРТ-ТОМОГРАФИЯ»</t>
  </si>
  <si>
    <t>ГАУЗ «ООКИБ»</t>
  </si>
  <si>
    <t>ГАУЗ «ГКБ им. Н.И. Пирогова» г.Оренбурга</t>
  </si>
  <si>
    <t>ГБУЗ «Абдулинская МБ»</t>
  </si>
  <si>
    <t>ГБУЗ «Восточная территориальная МБ»</t>
  </si>
  <si>
    <t>ГАУЗ «OOКБ № 2»</t>
  </si>
  <si>
    <t xml:space="preserve">ГБУЗ «ООКОД» </t>
  </si>
  <si>
    <t>ГАУЗ «Оренбургская РБ»</t>
  </si>
  <si>
    <t>ГБУЗ «ООД»</t>
  </si>
  <si>
    <t>ООО «ЛДЦ МИБС»</t>
  </si>
  <si>
    <t>МО</t>
  </si>
  <si>
    <t>МОЕР</t>
  </si>
  <si>
    <t>Порядок</t>
  </si>
  <si>
    <t xml:space="preserve">Итого </t>
  </si>
  <si>
    <t>ГАУЗ «ООБ № 3»</t>
  </si>
  <si>
    <t>ГБУЗ «ООКСПК»</t>
  </si>
  <si>
    <t>ГБУЗ «ООКПГВВ»</t>
  </si>
  <si>
    <t>ФГБОУ ВО ОрГМУ Минздрава России</t>
  </si>
  <si>
    <t>ГАУЗ «ДГКБ» г. Оренбурга</t>
  </si>
  <si>
    <t>ГАУЗ «ОМПЦ»</t>
  </si>
  <si>
    <t>ГАУЗ «ДГБ» г. Орска</t>
  </si>
  <si>
    <t>ГАУЗ «ДГБ» г.Новотроицка</t>
  </si>
  <si>
    <t>ГБУЗ «ГБ» г.Медногорска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</si>
  <si>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</si>
  <si>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</si>
  <si>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</si>
  <si>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</si>
  <si>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</si>
  <si>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</si>
  <si>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</si>
  <si>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</si>
  <si>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«Курманаевская РБ»</t>
  </si>
  <si>
    <t>ГБУЗ «Переволоцкая РБ»</t>
  </si>
  <si>
    <t>ГБУЗ «Сакмарская РБ»</t>
  </si>
  <si>
    <t>ГБУЗ «Северная РБ»</t>
  </si>
  <si>
    <t>ГБУЗ «Ташлинская РБ»</t>
  </si>
  <si>
    <t>ГБУЗ «Тоцкая РБ»</t>
  </si>
  <si>
    <t>ГБУЗ «Тюльганская РБ»</t>
  </si>
  <si>
    <t>Студенческая поликлиника ОГУ</t>
  </si>
  <si>
    <t xml:space="preserve">ЧУЗ «КБ «РЖД-Медицина» г.Оренбург» </t>
  </si>
  <si>
    <t>ЧУЗ «РЖД-Медицина» г. Орск»</t>
  </si>
  <si>
    <t>ЧУЗ «РЖД-Медицина» г. Бузулук»</t>
  </si>
  <si>
    <t>ЧУЗ «РЖД-Медицина» г. Абдулино»</t>
  </si>
  <si>
    <t>ООО «КЛАССИКА»</t>
  </si>
  <si>
    <t>ООО «Медгард-Оренбург»</t>
  </si>
  <si>
    <t>ООО «Клиника промышленной медицины»</t>
  </si>
  <si>
    <t xml:space="preserve">ООО «Поликлиника «Полимедика Оренбург» </t>
  </si>
  <si>
    <t>ООО «МРТ-Диагностика»</t>
  </si>
  <si>
    <t>Код МОЕР</t>
  </si>
  <si>
    <t>Наименование</t>
  </si>
  <si>
    <t xml:space="preserve">I эт взр </t>
  </si>
  <si>
    <t>Проф.мед.осмотр</t>
  </si>
  <si>
    <t>II этап</t>
  </si>
  <si>
    <t xml:space="preserve">Дети проф. МОН </t>
  </si>
  <si>
    <t>сумма</t>
  </si>
  <si>
    <t>человек</t>
  </si>
  <si>
    <t>случаев</t>
  </si>
  <si>
    <t>ГАУЗ "OOКБ №2"</t>
  </si>
  <si>
    <t>ГБУЗ "ГКБ № 1" г.Оренбурга</t>
  </si>
  <si>
    <t>ГАУЗ "ДГКБ" г. Оренбурга</t>
  </si>
  <si>
    <t>ГАУЗ "ГКБ им. Н.И. Пирогова" г.Оренбурга</t>
  </si>
  <si>
    <t>ГАУЗ "ДГБ" г. Новотроицка</t>
  </si>
  <si>
    <t>ГБУЗ "ГБ" г. Медногорска</t>
  </si>
  <si>
    <t>ГБУЗ "ГБ" г. Бугуруслана</t>
  </si>
  <si>
    <t>ГБУЗ "Абдулинская межрайонная больница"</t>
  </si>
  <si>
    <t>ГБУЗ "Адамовская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</si>
  <si>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</si>
  <si>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</si>
  <si>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</si>
  <si>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</si>
  <si>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</si>
  <si>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"Восточная территориальная межрайонная больница"</t>
  </si>
  <si>
    <t>ГБУЗ "Илекская РБ"</t>
  </si>
  <si>
    <t>ГАУЗ "Кваркенская РБ"</t>
  </si>
  <si>
    <t>ГБУЗ "ГБ" г. Кувандыка</t>
  </si>
  <si>
    <t>ГБУЗ "Курманаевская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</si>
  <si>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</si>
  <si>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</si>
  <si>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</si>
  <si>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</si>
  <si>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</si>
  <si>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</si>
  <si>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</si>
  <si>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</si>
  <si>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"Северная РБ"</t>
  </si>
  <si>
    <t>ГБУЗ "Соль-Илецкая межрайонная больница"</t>
  </si>
  <si>
    <t>ГБУЗ "Сорочинская межрайонная больница"</t>
  </si>
  <si>
    <t>ГБУЗ "Ташлинская РБ"</t>
  </si>
  <si>
    <t>ГБУЗ "Тоцкая РБ"</t>
  </si>
  <si>
    <t>ГБУЗ "Тюльганская РБ"</t>
  </si>
  <si>
    <t>ГБУЗ "Шарлыкская РБ"</t>
  </si>
  <si>
    <t xml:space="preserve">ЧУЗ "КБ "РЖД-Медицина" г. Оренбург" </t>
  </si>
  <si>
    <t>ЧУЗ "РЖД-Медицина" г. Орск"</t>
  </si>
  <si>
    <t>ЧУЗ "РЖД-Медицина" г.Бузулук"</t>
  </si>
  <si>
    <t>ЧУЗ "РЖД-Медицина" г. Абдулино"</t>
  </si>
  <si>
    <t xml:space="preserve">ФКУЗ МСЧ-56 ФСИН России </t>
  </si>
  <si>
    <t>ФКУЗ "МСЧ МВД России по Оренбургской области"</t>
  </si>
  <si>
    <t>ГАУЗ "БСМП" г.Новотроицка</t>
  </si>
  <si>
    <t>ГБУЗ "ББСМП"</t>
  </si>
  <si>
    <t>ООО "Клиника промышленной медицины"</t>
  </si>
  <si>
    <t>Итого:</t>
  </si>
  <si>
    <t>Угл Дисп</t>
  </si>
  <si>
    <t>ДИ МГИ</t>
  </si>
  <si>
    <t>ДИ тест COV</t>
  </si>
  <si>
    <t>ДИ Гист</t>
  </si>
  <si>
    <t>ДИ ЭНД</t>
  </si>
  <si>
    <t>ДИ УЗИ ССС</t>
  </si>
  <si>
    <t>ДИ МРТ</t>
  </si>
  <si>
    <t>ДИ КТ</t>
  </si>
  <si>
    <t xml:space="preserve">Сумма </t>
  </si>
  <si>
    <t xml:space="preserve">ГАУЗ "ОЦМР"  </t>
  </si>
  <si>
    <t>ГАУЗ "ООКСП"</t>
  </si>
  <si>
    <t>560009</t>
  </si>
  <si>
    <t xml:space="preserve">ГАУЗ "ООККВД" </t>
  </si>
  <si>
    <t>560196</t>
  </si>
  <si>
    <t>ГБУЗ "ООЦОЗМП"</t>
  </si>
  <si>
    <t>ГБУЗ "ООКПГВВ"</t>
  </si>
  <si>
    <t>ГАУЗ "ООКНД"</t>
  </si>
  <si>
    <t>ГБУЗ «ООКПБ № 2»</t>
  </si>
  <si>
    <t>ГАУЗ "ГКБ № 4 " г. Оренбурга</t>
  </si>
  <si>
    <t>ГБУЗ  "ОКПЦ"</t>
  </si>
  <si>
    <t>560109</t>
  </si>
  <si>
    <t xml:space="preserve">ГБУЗ "ООКССМП" </t>
  </si>
  <si>
    <t>560037</t>
  </si>
  <si>
    <t>ГАУЗ "СП" г. Орска</t>
  </si>
  <si>
    <t>560110</t>
  </si>
  <si>
    <t>ГАУЗ "ССМП" г.Орска</t>
  </si>
  <si>
    <t>560038</t>
  </si>
  <si>
    <t>ГАУЗ "ОВФД"</t>
  </si>
  <si>
    <t>560042</t>
  </si>
  <si>
    <t>ГАУЗ "СП" г. Новотроицка</t>
  </si>
  <si>
    <t>560048</t>
  </si>
  <si>
    <t>ГАУЗ "СП" г.Бугуруслана</t>
  </si>
  <si>
    <t>560124</t>
  </si>
  <si>
    <t>ГБУЗ "ССМП" г. Кувандыка</t>
  </si>
  <si>
    <t>560098</t>
  </si>
  <si>
    <t>560099</t>
  </si>
  <si>
    <t>560091</t>
  </si>
  <si>
    <t>АО "Санаторий "Строитель"</t>
  </si>
  <si>
    <t>560177</t>
  </si>
  <si>
    <t>АО "Санаторий "Дубовая роща"</t>
  </si>
  <si>
    <t>560125</t>
  </si>
  <si>
    <t>ООО "Медикал сервис компани Восток"</t>
  </si>
  <si>
    <t>560207</t>
  </si>
  <si>
    <t>ООО "Б.Браун Авитум Руссланд Клиникс"</t>
  </si>
  <si>
    <t>560102</t>
  </si>
  <si>
    <t>ООО ММЦ Клиника "МаксиМед"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</si>
  <si>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</si>
  <si>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</si>
  <si>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</si>
  <si>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</si>
  <si>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</si>
  <si>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</si>
  <si>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</si>
  <si>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</si>
  <si>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</si>
  <si>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</si>
  <si>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</si>
  <si>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</si>
  <si>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</si>
  <si>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</si>
  <si>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</si>
  <si>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</si>
  <si>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</si>
  <si>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</si>
  <si>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</si>
  <si>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</si>
  <si>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</si>
  <si>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</si>
  <si>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</si>
  <si>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</si>
  <si>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560145</t>
  </si>
  <si>
    <t>ООО "Евромедцентр"</t>
  </si>
  <si>
    <t>560148</t>
  </si>
  <si>
    <t>ООО "Новостом"</t>
  </si>
  <si>
    <t>560149</t>
  </si>
  <si>
    <t>ООО "ЛАЗУРЬ"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</si>
  <si>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</si>
  <si>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</si>
  <si>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</si>
  <si>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</si>
  <si>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</si>
  <si>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</si>
  <si>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ООО ДЕНТ-АРТ</t>
  </si>
  <si>
    <t>560163</t>
  </si>
  <si>
    <t>ООО "Евро-Дент"</t>
  </si>
  <si>
    <t>560172</t>
  </si>
  <si>
    <t>ООО "Мила Дента"</t>
  </si>
  <si>
    <t>560175</t>
  </si>
  <si>
    <t>ООО "Новодент"</t>
  </si>
  <si>
    <t>560186</t>
  </si>
  <si>
    <t>ООО "ДЕНТА - ЛЮКС"</t>
  </si>
  <si>
    <t>560197</t>
  </si>
  <si>
    <t>АНО МЦ "Белая роза"</t>
  </si>
  <si>
    <t>ООО "СОВРЕМЕННАЯ МРТ-ДИАГНОСТИКА"</t>
  </si>
  <si>
    <t>ООО «КЛИНИКА ЭКСПЕРТ ОРЕНБУРГ»</t>
  </si>
  <si>
    <t>ООО "МК Томография"</t>
  </si>
  <si>
    <t>560210</t>
  </si>
  <si>
    <t>ООО "МедиСтом"</t>
  </si>
  <si>
    <t>ООО "Стома+"</t>
  </si>
  <si>
    <t>ООО МЦКТ "Нью Лайф"</t>
  </si>
  <si>
    <t>560237</t>
  </si>
  <si>
    <t>ООО "УНИМЕД"</t>
  </si>
  <si>
    <t>560238</t>
  </si>
  <si>
    <t>ООО "Ситилаб"</t>
  </si>
  <si>
    <t>ООО "Санаторий "Южный Урал"</t>
  </si>
  <si>
    <t>560245</t>
  </si>
  <si>
    <t>ООО "СТМ СТОМАТОЛОГИЯ"</t>
  </si>
  <si>
    <t>ООО "Центр ПЭТ-Технолоджи"</t>
  </si>
  <si>
    <t>ООО "М-ЛАЙН"</t>
  </si>
  <si>
    <t>ООО "МИБС-Оренбург"</t>
  </si>
  <si>
    <t>ООО "ПЭТ-Технолоджи Диагностика"</t>
  </si>
  <si>
    <t>ООО "НПФ "ХЕЛИКС"</t>
  </si>
  <si>
    <t>ООО "ВитаЛаб"</t>
  </si>
  <si>
    <t>ГБУЗ "ДЦЛИ ДЗМ"</t>
  </si>
  <si>
    <t>ООО "Научно-методический центр
клинической лабораторной диагностики Ситилаб"</t>
  </si>
  <si>
    <t>ООО "МДЦ"</t>
  </si>
  <si>
    <t>ООО "ИНВИТРО-Самара"</t>
  </si>
  <si>
    <t>ООО "Лаборатория Гемотест"</t>
  </si>
  <si>
    <t>ООО "МаксиМед-Гранд"</t>
  </si>
  <si>
    <t>ООО "Потенциал"</t>
  </si>
  <si>
    <t>ООО "ЦЛД"</t>
  </si>
  <si>
    <t>ГАУЗ «ГКБ № 4» г.  Оренбурга</t>
  </si>
  <si>
    <t xml:space="preserve">ГБУЗ «ОКПЦ» </t>
  </si>
  <si>
    <t>ГАУЗ «ДГБ» г. Новотроицка</t>
  </si>
  <si>
    <t>ГБУЗ «ГБ» г. Медногорска</t>
  </si>
  <si>
    <t xml:space="preserve">ЧУЗ «КБ «РЖД-Медицина» г. Оренбург» </t>
  </si>
  <si>
    <t>ЧУЗ «РЖД-Медицина» г.Бузулук»</t>
  </si>
  <si>
    <t>ФКУЗ «МСЧ МВД России по Оренбургской области»</t>
  </si>
  <si>
    <t>ООО «Поликлиника «Полимедика Оренбург»</t>
  </si>
  <si>
    <t>Итого</t>
  </si>
  <si>
    <t>560144</t>
  </si>
  <si>
    <t>ГБУЗ "ООКСПК"</t>
  </si>
  <si>
    <t>560007</t>
  </si>
  <si>
    <t xml:space="preserve">ГБУЗ "ООКОД" </t>
  </si>
  <si>
    <t>560008</t>
  </si>
  <si>
    <t xml:space="preserve">ГБУЗ "ООД" </t>
  </si>
  <si>
    <t>560001</t>
  </si>
  <si>
    <t>ГАУЗ "ООКБ"</t>
  </si>
  <si>
    <t>ГАУЗ "ОДКБ"</t>
  </si>
  <si>
    <t>ГАУЗ  "ООКИБ"</t>
  </si>
  <si>
    <t>560033</t>
  </si>
  <si>
    <t>ООО "СОВРЕМЕННАЯ МРТ-ТОМОГРАФИЯ"</t>
  </si>
  <si>
    <t>560231</t>
  </si>
  <si>
    <t>ООО "КЛАССИКА"</t>
  </si>
  <si>
    <t>560235</t>
  </si>
  <si>
    <t>ООО "Медгард-Оренбург"</t>
  </si>
  <si>
    <t>560243</t>
  </si>
  <si>
    <t>ООО "Клиника Парацельс"</t>
  </si>
  <si>
    <t>ООО "ЛДЦ МИБС"</t>
  </si>
  <si>
    <t xml:space="preserve">ООО "МРТ-Диагностика" </t>
  </si>
  <si>
    <t>АПП МЕР</t>
  </si>
  <si>
    <t>кло-во исследований</t>
  </si>
  <si>
    <t>АПП Посещения</t>
  </si>
  <si>
    <t>АПП обращения</t>
  </si>
  <si>
    <t>АПП ЦЗ</t>
  </si>
  <si>
    <t>зс</t>
  </si>
  <si>
    <t xml:space="preserve">ДС ЭКО </t>
  </si>
  <si>
    <t xml:space="preserve">ДС ОНК </t>
  </si>
  <si>
    <t xml:space="preserve">ДС ЗПТ </t>
  </si>
  <si>
    <t>АПП ЗПТ</t>
  </si>
  <si>
    <t xml:space="preserve"> КС РОД</t>
  </si>
  <si>
    <t>№ п\п</t>
  </si>
  <si>
    <t>Наименование МО</t>
  </si>
  <si>
    <t>Наименование профиля ВМП*</t>
  </si>
  <si>
    <r>
      <t xml:space="preserve">№ группы ВМП </t>
    </r>
    <r>
      <rPr>
        <sz val="12"/>
        <color indexed="8"/>
        <rFont val="Times New Roman"/>
        <family val="1"/>
        <charset val="204"/>
      </rPr>
      <t>2023</t>
    </r>
  </si>
  <si>
    <t>ожидаемые объемы</t>
  </si>
  <si>
    <t>тариф по ПГГ с учетом коэфф. 1,105</t>
  </si>
  <si>
    <t>Лимит на 2023г.</t>
  </si>
  <si>
    <t>ГАУЗ ГКБ им. Н.И. Пирогова г. Оренбурга</t>
  </si>
  <si>
    <t>"Нейрохирургия"</t>
  </si>
  <si>
    <t>Итого по профилю "Нейрохирургия"</t>
  </si>
  <si>
    <t>"Сердечно-сосудистая хирургия"</t>
  </si>
  <si>
    <t>Итого по профилю "Сердечно-сосудистая хирургия"</t>
  </si>
  <si>
    <t>"Хирургия"</t>
  </si>
  <si>
    <t>Итого по профилю "Хирургия"</t>
  </si>
  <si>
    <t>Итого по медицинской организации ГАУЗ "ГКБ им. Н.И. Пирогова"</t>
  </si>
  <si>
    <t>ГАУЗ "ББСМП"</t>
  </si>
  <si>
    <t>"Травматология и ортопедия"</t>
  </si>
  <si>
    <t>Итого по профилю "Травматология и ортопедия"</t>
  </si>
  <si>
    <t>"Онкология"</t>
  </si>
  <si>
    <t>Итого по профилю "Онкология"</t>
  </si>
  <si>
    <t>"Неонатология"</t>
  </si>
  <si>
    <t>Итого по профилю "Неонатология"</t>
  </si>
  <si>
    <t>Итого по медицинской организации ГАУЗ "ББСМП"</t>
  </si>
  <si>
    <t>ГАУЗ "Городская клиническая больница № 1" г. Оренбурга</t>
  </si>
  <si>
    <t>"Оториноларингология"</t>
  </si>
  <si>
    <t>Итого по профилю "Оториноларингология"</t>
  </si>
  <si>
    <t>"Челюстно-лицевая хирургия"</t>
  </si>
  <si>
    <t>Итого по профилю "Челюстно-лицевая хирургия"</t>
  </si>
  <si>
    <t>Итого по медицинской организации ГАУЗ "Городская клиническая больница № 1" г. Оренбурга</t>
  </si>
  <si>
    <t>ГАУЗ "Городская клиническая больница №4" г. Оренбурга</t>
  </si>
  <si>
    <t>"Комбустиология"</t>
  </si>
  <si>
    <t>Итого по профилю "Комбустиология"</t>
  </si>
  <si>
    <t>Итого по медицинской организации ГАУЗ "Городская клиническая больница №4" г. Оренбурга</t>
  </si>
  <si>
    <t>ГАУЗ "Оренбургская областная клиническая больница"</t>
  </si>
  <si>
    <t>"Гастроэнтерология"</t>
  </si>
  <si>
    <t>Итого по профилю "Гастроэнтерология"</t>
  </si>
  <si>
    <t>"Гематология"</t>
  </si>
  <si>
    <t>Итого по профилю "Гематология"</t>
  </si>
  <si>
    <t>"Офтальмология"</t>
  </si>
  <si>
    <t>Итого по профилю "Офтальмология"</t>
  </si>
  <si>
    <t>"Ревматология"</t>
  </si>
  <si>
    <t>Итого по профилю "Ревматология"</t>
  </si>
  <si>
    <t>"Урология"</t>
  </si>
  <si>
    <t>Итого по профилю "Урология"</t>
  </si>
  <si>
    <t>"Эндокринология"</t>
  </si>
  <si>
    <t>Итого по профилю "Эндокринология"</t>
  </si>
  <si>
    <t>Итого по медицинской организации ГАУЗ "Оренбургская областная клиническая больница"</t>
  </si>
  <si>
    <t>ГБУЗ "Оренбургский клинический перинатальный центр"</t>
  </si>
  <si>
    <t>Итого по медицинской организации "Оренбургский клинический перинатальный центр"</t>
  </si>
  <si>
    <t>ГАУЗ "Орский межмуниципальный перинатальный центр"</t>
  </si>
  <si>
    <t>Итого по медицинской организации ГАУЗ "Орский межмуниципальный перинатальный центр"</t>
  </si>
  <si>
    <t>ГАУЗ  «Оренбургская областная клиническая больница №2»</t>
  </si>
  <si>
    <t xml:space="preserve">«Акушерство и гинекология» </t>
  </si>
  <si>
    <t>Итого по профилю "Акушерство и гинекология»"</t>
  </si>
  <si>
    <t xml:space="preserve">"Неонатология" </t>
  </si>
  <si>
    <t xml:space="preserve">Итого по профилю "Неонатология" </t>
  </si>
  <si>
    <t>«Онкология»</t>
  </si>
  <si>
    <t>«Торакальная хирургия»</t>
  </si>
  <si>
    <t>Итого по профилю "Торакальная хирургия"</t>
  </si>
  <si>
    <t xml:space="preserve">«Хирургия» </t>
  </si>
  <si>
    <t xml:space="preserve">Итого по профилю "Хирургия" </t>
  </si>
  <si>
    <t>«Эндокринология»</t>
  </si>
  <si>
    <t>Итого по медицинской организации ГАУЗ  «Оренбургская областная клиническая больница №2»</t>
  </si>
  <si>
    <t>ГАУЗ "Областная детская клиническая больница"</t>
  </si>
  <si>
    <t>"Педиатрия"</t>
  </si>
  <si>
    <t>Итого по профилю "Педиатрия"</t>
  </si>
  <si>
    <t>"Детская хирургия в период новорожденности"</t>
  </si>
  <si>
    <t>Итого по профилю "Детская хирургия в период новорожденности"</t>
  </si>
  <si>
    <t>ГБУЗ "Орский онкологический диспансер"</t>
  </si>
  <si>
    <t>Итого по медицинской организации ГБУЗ "Орский онкологический диспансер"</t>
  </si>
  <si>
    <t>Итого по медицинской организации ГАУЗ "Городская больница №4" города Орска</t>
  </si>
  <si>
    <t>ГБУЗ ООКОД</t>
  </si>
  <si>
    <t>Итого по медицинской организации ГБУЗ ООКОД</t>
  </si>
  <si>
    <t>ГАУЗ "Больница скорой медицинской помощи" город Новотроицк</t>
  </si>
  <si>
    <t>Итого по медицинской организации ГАУЗ "Больница скорой медицинской помощи" город Новотроицк</t>
  </si>
  <si>
    <t>Итого по МО Оренбургской области</t>
  </si>
  <si>
    <t>МО расположенные в других субъектах РФ</t>
  </si>
  <si>
    <t xml:space="preserve">Объемы предоставления высокотехнологичной медицинской помощи, оказываемой в рамках программы ОМС на 2023 год
</t>
  </si>
  <si>
    <t xml:space="preserve">ДС </t>
  </si>
  <si>
    <t>ДС МЕР ДЕТИ</t>
  </si>
  <si>
    <t>ДС МЕР кардио</t>
  </si>
  <si>
    <t>ДС МЕР ОДА</t>
  </si>
  <si>
    <t>ДС МЕР ЦНС</t>
  </si>
  <si>
    <t>ДС МЕР прочее</t>
  </si>
  <si>
    <t>ДИ ОНК</t>
  </si>
  <si>
    <t>КС МЕР ДЕТИ</t>
  </si>
  <si>
    <t>КС МЕР кардио</t>
  </si>
  <si>
    <t>КС МЕР ОДА</t>
  </si>
  <si>
    <t>КС МЕР ЦНС</t>
  </si>
  <si>
    <t>КС МЕР прочее</t>
  </si>
  <si>
    <t>АПП ДН</t>
  </si>
  <si>
    <t>Амбулаторная помощь, диспансерное наблюдение</t>
  </si>
  <si>
    <t>Заместительная почечная терапия в амбулаторных условиях</t>
  </si>
  <si>
    <t>Медицинская реабилитация в условиях амбулаторных условиях</t>
  </si>
  <si>
    <t>АПП неотлож</t>
  </si>
  <si>
    <t>Амбулаторная помощь в неотложной форме</t>
  </si>
  <si>
    <t>Амбулаторная помощь при заболеваниях, объмы которой выведены из подушевого механизма оплаты</t>
  </si>
  <si>
    <t>АПП подуш ГИН</t>
  </si>
  <si>
    <t>Амбулаторная помощь по акушерско-гинекологическому профилю, оказываемая в рамках подушевого механизма финансирования</t>
  </si>
  <si>
    <t>АПП подуш СТОМ</t>
  </si>
  <si>
    <t>Амбулаторная помощь по стоматологическому профилю, оказываемая в рамках подушевого механизма финансирования</t>
  </si>
  <si>
    <t>АПП подуш ТЕР</t>
  </si>
  <si>
    <t>Амбулаторная помощь, оказываемая в рамках подушевого механизма финансирования, за исключением акушерско-гинекологическго и стоматологического профилей</t>
  </si>
  <si>
    <t>АПП посещения</t>
  </si>
  <si>
    <t>АПП при заболеваниях и с профилактической целью, объемы которой выведены из подушевого механихзма, с кратностью посещений 1</t>
  </si>
  <si>
    <t>Амбулаторная помощь в центрах здоровья, в т.ч. женского здоровья</t>
  </si>
  <si>
    <t>ВМП</t>
  </si>
  <si>
    <t>Высокотехнологичная медицинская помощь</t>
  </si>
  <si>
    <t>ДИ гист</t>
  </si>
  <si>
    <t>Гистологические исследования с целью выявления онкологических заболеваний и подбора таргетной терапии</t>
  </si>
  <si>
    <t>ДИ диспансеризация</t>
  </si>
  <si>
    <t>Диагностические исследования, выполненные не по месту проведения диспансеризации</t>
  </si>
  <si>
    <t>Компьютерная томография</t>
  </si>
  <si>
    <t>Молекулярно-генетические исследования с целью выявления онкологических заболеваний и подбора таргетной терапии</t>
  </si>
  <si>
    <t>Магнитно-резонансная томография</t>
  </si>
  <si>
    <t>Дополнительные исследования, проводимые в целях диагностики ЗНО, выведенные из подушевого норматива</t>
  </si>
  <si>
    <t>Тестирование на выявление новой коронавирусной инфекции (СОVID-19)</t>
  </si>
  <si>
    <t>Ультразвуковое исследование сердечно-сосудистой системы</t>
  </si>
  <si>
    <t>Эндоскопические диагностические исследования</t>
  </si>
  <si>
    <t>ДИСП УГЛУБ</t>
  </si>
  <si>
    <t>Углубленная диспансеризация в соответствии с приказом МЗ РФ от 27.04.2021 г. № 404н</t>
  </si>
  <si>
    <t>ДИСП. ВЗР.(1эт)</t>
  </si>
  <si>
    <t>Диспансеризация в соответствии с приказом МЗ РФ от 27.04.2021 г. № 404н (в части I эт)</t>
  </si>
  <si>
    <t>ДИСП. ВЗР.(1эт) Подушевая</t>
  </si>
  <si>
    <t>ДИСП. ВЗР.(2эт)</t>
  </si>
  <si>
    <t>Диспансеризация в соответствии с приказом МЗ РФ от 27.04.2021 г. № 404н (в части II эт)</t>
  </si>
  <si>
    <t>ДИСП. ВЗР.(2эт) Подушевая</t>
  </si>
  <si>
    <t>ДС</t>
  </si>
  <si>
    <t>Дневной стационар</t>
  </si>
  <si>
    <t>ДС ЗПТ</t>
  </si>
  <si>
    <t>Заместительная почечная терапия в условиях дневного стационара</t>
  </si>
  <si>
    <t>ДС МЕР</t>
  </si>
  <si>
    <t>Медицинская реабилитация в условиях дневного стационара</t>
  </si>
  <si>
    <t>ДС МЕР дети</t>
  </si>
  <si>
    <t>Медицинская реабилитация детей в условиях дневного стационара</t>
  </si>
  <si>
    <t>Медицинская кардиореабилитация взрослых пациентов в условиях дневного стационара</t>
  </si>
  <si>
    <t>Медицинская реабилитация взрослых пациентов с заболеваниями ОДА в условиях дневного стационара</t>
  </si>
  <si>
    <t>Медицинская реабилитация взрослых пациентов с другими соматическими заболеваниями в условиях дневного стационара</t>
  </si>
  <si>
    <t>Медицинская реабилитация взрослых пациентов с заболеваниями ЦНС в условиях дневного стационара</t>
  </si>
  <si>
    <t>ДС МУН</t>
  </si>
  <si>
    <t>Дневной стационар, муниципальные функции</t>
  </si>
  <si>
    <t>ДС ОНК</t>
  </si>
  <si>
    <t>Медицинская помощь при установленном диагнозе ЗНО в условиях дневного стационара</t>
  </si>
  <si>
    <t>ДС ЭКО</t>
  </si>
  <si>
    <t>Экстракорпоральное оплодотворение в условиях дневного стационара</t>
  </si>
  <si>
    <t>КС</t>
  </si>
  <si>
    <t>Круглосуточный стационар</t>
  </si>
  <si>
    <t>КС COV</t>
  </si>
  <si>
    <t>Лечение новой коронавирусной инфекции (СОVID-19) в условиях стационара</t>
  </si>
  <si>
    <t>КС МЕР</t>
  </si>
  <si>
    <t>Медицинская реабилитация в условиях круглосуточного стационара</t>
  </si>
  <si>
    <t>КС МЕР дети</t>
  </si>
  <si>
    <t>Медицинская реабилитация детей в условиях круглосуточного стационара</t>
  </si>
  <si>
    <t>Медицинская кардиореабилитация взрослых пациентов в условиях круглосуточного стационара</t>
  </si>
  <si>
    <t>Медицинская реабилитация взрослых пациентов с заболеваниями ОДА в условиях круглосуточного стационара</t>
  </si>
  <si>
    <t>Медицинская реабилитация взрослых пациентов с другими соматическими заболеваниями в условиях круглосуточного стационара</t>
  </si>
  <si>
    <t>Медицинская реабилитация взрослых пациентов с заболеваниями ЦНС в условиях круглосуточного стационара</t>
  </si>
  <si>
    <t>КС ОНК</t>
  </si>
  <si>
    <t>Медицинская помощь при установленном диагнозе ЗНО в условиях круглосуточного стационара</t>
  </si>
  <si>
    <t>КС РОД</t>
  </si>
  <si>
    <t>Круглосуточный стационар, роды</t>
  </si>
  <si>
    <t>ПМО ВЗР</t>
  </si>
  <si>
    <t>Диспансеризация в соответствии с приказом МЗ РФ от 27.04.2021 г. № 404н (в части ПМО)</t>
  </si>
  <si>
    <t>ПМО ВЗР Подушевая</t>
  </si>
  <si>
    <t>ПМО,ДИСП. ДЕТЕЙ</t>
  </si>
  <si>
    <t>Профилактические осмотры и диспансеризация в соответствии с приказами МЗ РФ от 10.08.2017 г. № 514н, от 15.02.2013 г. № 72н, от 11.04.2013 г. № 216н</t>
  </si>
  <si>
    <t>ПМО,ДИСП. ДЕТЕЙ Подушевая</t>
  </si>
  <si>
    <t>СМП</t>
  </si>
  <si>
    <t>Скорая специализированная медицинская помощь (в рамках подушевого механизма финансирования)</t>
  </si>
  <si>
    <t>СМП конс.; эвак.</t>
  </si>
  <si>
    <t>Скорая специализированная медицинская помощь, включая эвакуацию, оказываемая отделениями экстренной консультативной помощи</t>
  </si>
  <si>
    <t>СМП Подушевая</t>
  </si>
  <si>
    <t>ФАП</t>
  </si>
  <si>
    <t>Фельдшерско-акушерские пункты (в рамках подушевого механизма финансирования)</t>
  </si>
  <si>
    <t>Приложение 1.1 к решению Комиссии по разработке ТП ОМС №27 от 29.12.2022г.</t>
  </si>
  <si>
    <t>Приложение 1.2 к решению Комиссии по разработке ТП ОМС №27 от 29.12.2022г.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</si>
  <si>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2023 год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</si>
  <si>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2023год</t>
  </si>
  <si>
    <t>Приложение 1.3 к решению Комиссии по разработке ТП ОМС №27 от 29.12.2022г.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</si>
  <si>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2023 год</t>
  </si>
  <si>
    <t>Название раздела ОПМП</t>
  </si>
  <si>
    <t>Расшифровка</t>
  </si>
  <si>
    <t>Виды и способы оплаты объемов предоставления медицинской помощи на 2023г.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</si>
  <si>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2023 год</t>
  </si>
  <si>
    <t>Приложение 1.4 к решению Комиссии по разработке ТП ОМС №27 от 29.12.2022г.</t>
  </si>
  <si>
    <t>Приложение 1.5 к решению Комиссии по разработке ТП ОМС от 29.12.2022г.</t>
  </si>
  <si>
    <t xml:space="preserve">КС </t>
  </si>
  <si>
    <t>СМП конс.;эвак</t>
  </si>
  <si>
    <t>Приложение 1.6 к решению Комиссии по разработке ТП ОМС № 27  от 29.12.2022г.</t>
  </si>
  <si>
    <t>ГАУЗ "ГБ г. Орска"</t>
  </si>
  <si>
    <t>ГАУЗ "Городская больница  города Орска"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</si>
</sst>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D7E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auto="1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2" fillId="0" borderId="0"/>
  </cellStyleXfs>
  <cellXfs count="283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/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wrapText="1"/>
    </xf>
    <xf numFmtId="3" fontId="6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wrapText="1"/>
    </xf>
    <xf numFmtId="3" fontId="7" fillId="0" borderId="3" xfId="0" applyNumberFormat="1" applyFont="1" applyBorder="1" applyAlignment="1">
      <alignment horizontal="right" vertical="center"/>
    </xf>
    <xf numFmtId="4" fontId="6" fillId="0" borderId="3" xfId="5" applyNumberFormat="1" applyFont="1" applyBorder="1"/>
    <xf numFmtId="3" fontId="6" fillId="0" borderId="3" xfId="5" applyNumberFormat="1" applyFont="1" applyBorder="1"/>
    <xf numFmtId="4" fontId="6" fillId="0" borderId="0" xfId="0" applyNumberFormat="1" applyFont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5" fillId="0" borderId="3" xfId="1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wrapText="1"/>
    </xf>
    <xf numFmtId="4" fontId="7" fillId="0" borderId="3" xfId="0" applyNumberFormat="1" applyFont="1" applyBorder="1" applyAlignment="1">
      <alignment wrapText="1"/>
    </xf>
    <xf numFmtId="4" fontId="5" fillId="0" borderId="3" xfId="0" applyNumberFormat="1" applyFont="1" applyBorder="1" applyAlignment="1">
      <alignment wrapText="1"/>
    </xf>
    <xf numFmtId="4" fontId="6" fillId="0" borderId="3" xfId="1" applyNumberFormat="1" applyFont="1" applyBorder="1"/>
    <xf numFmtId="3" fontId="6" fillId="0" borderId="3" xfId="1" applyNumberFormat="1" applyFont="1" applyBorder="1"/>
    <xf numFmtId="4" fontId="7" fillId="0" borderId="3" xfId="1" applyNumberFormat="1" applyFont="1" applyBorder="1"/>
    <xf numFmtId="3" fontId="7" fillId="0" borderId="3" xfId="1" applyNumberFormat="1" applyFont="1" applyBorder="1"/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3" fontId="6" fillId="0" borderId="3" xfId="0" applyNumberFormat="1" applyFont="1" applyBorder="1" applyAlignment="1">
      <alignment wrapText="1"/>
    </xf>
    <xf numFmtId="4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4" fontId="0" fillId="0" borderId="3" xfId="0" applyNumberFormat="1" applyFont="1" applyBorder="1"/>
    <xf numFmtId="3" fontId="0" fillId="0" borderId="6" xfId="0" applyNumberFormat="1" applyFont="1" applyBorder="1"/>
    <xf numFmtId="3" fontId="5" fillId="0" borderId="3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right" vertical="center"/>
    </xf>
    <xf numFmtId="4" fontId="6" fillId="0" borderId="0" xfId="0" applyNumberFormat="1" applyFont="1"/>
    <xf numFmtId="4" fontId="5" fillId="0" borderId="3" xfId="0" applyNumberFormat="1" applyFont="1" applyBorder="1" applyAlignment="1">
      <alignment horizontal="center" vertical="center" wrapText="1"/>
    </xf>
    <xf numFmtId="0" fontId="8" fillId="0" borderId="0" xfId="6" applyFont="1" applyAlignment="1">
      <alignment horizontal="left" vertical="top"/>
    </xf>
    <xf numFmtId="0" fontId="11" fillId="0" borderId="0" xfId="6" applyFont="1" applyAlignment="1"/>
    <xf numFmtId="0" fontId="8" fillId="0" borderId="0" xfId="6" applyFont="1" applyAlignment="1">
      <alignment horizontal="left" vertical="center"/>
    </xf>
    <xf numFmtId="3" fontId="13" fillId="0" borderId="0" xfId="7" applyNumberFormat="1" applyFont="1" applyBorder="1" applyAlignment="1">
      <alignment wrapText="1"/>
    </xf>
    <xf numFmtId="0" fontId="8" fillId="0" borderId="0" xfId="6" applyFont="1"/>
    <xf numFmtId="3" fontId="8" fillId="0" borderId="0" xfId="6" applyNumberFormat="1" applyFont="1"/>
    <xf numFmtId="0" fontId="10" fillId="0" borderId="0" xfId="6" applyFont="1" applyAlignment="1"/>
    <xf numFmtId="3" fontId="10" fillId="0" borderId="0" xfId="6" applyNumberFormat="1" applyFont="1" applyAlignment="1"/>
    <xf numFmtId="3" fontId="17" fillId="0" borderId="3" xfId="6" applyNumberFormat="1" applyFont="1" applyBorder="1" applyAlignment="1">
      <alignment horizontal="center" vertical="center" wrapText="1"/>
    </xf>
    <xf numFmtId="4" fontId="17" fillId="0" borderId="3" xfId="6" applyNumberFormat="1" applyFont="1" applyFill="1" applyBorder="1" applyAlignment="1">
      <alignment horizontal="center" vertical="center" wrapText="1"/>
    </xf>
    <xf numFmtId="4" fontId="17" fillId="0" borderId="3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top" wrapText="1"/>
    </xf>
    <xf numFmtId="3" fontId="9" fillId="0" borderId="0" xfId="6" applyNumberFormat="1" applyFont="1" applyAlignment="1">
      <alignment horizontal="center" vertical="top" wrapText="1"/>
    </xf>
    <xf numFmtId="0" fontId="18" fillId="0" borderId="3" xfId="6" applyFont="1" applyBorder="1" applyAlignment="1">
      <alignment horizontal="center" vertical="center" wrapText="1"/>
    </xf>
    <xf numFmtId="0" fontId="15" fillId="0" borderId="3" xfId="6" applyFont="1" applyBorder="1" applyAlignment="1">
      <alignment horizontal="center" wrapText="1"/>
    </xf>
    <xf numFmtId="0" fontId="18" fillId="2" borderId="3" xfId="6" applyFont="1" applyFill="1" applyBorder="1" applyAlignment="1">
      <alignment horizontal="center" vertical="center" wrapText="1"/>
    </xf>
    <xf numFmtId="3" fontId="18" fillId="0" borderId="3" xfId="6" applyNumberFormat="1" applyFont="1" applyBorder="1" applyAlignment="1">
      <alignment horizontal="center" vertical="center" wrapText="1"/>
    </xf>
    <xf numFmtId="4" fontId="18" fillId="0" borderId="3" xfId="6" applyNumberFormat="1" applyFont="1" applyFill="1" applyBorder="1" applyAlignment="1">
      <alignment horizontal="center" vertical="center" wrapText="1"/>
    </xf>
    <xf numFmtId="4" fontId="18" fillId="0" borderId="3" xfId="6" applyNumberFormat="1" applyFont="1" applyBorder="1" applyAlignment="1">
      <alignment horizontal="center" vertical="center" wrapText="1"/>
    </xf>
    <xf numFmtId="0" fontId="18" fillId="0" borderId="0" xfId="6" applyFont="1" applyAlignment="1">
      <alignment horizontal="center" vertical="center"/>
    </xf>
    <xf numFmtId="3" fontId="18" fillId="0" borderId="0" xfId="6" applyNumberFormat="1" applyFont="1" applyAlignment="1">
      <alignment horizontal="center" vertical="center"/>
    </xf>
    <xf numFmtId="1" fontId="19" fillId="0" borderId="3" xfId="6" applyNumberFormat="1" applyFont="1" applyBorder="1" applyAlignment="1">
      <alignment horizontal="center" vertical="center" wrapText="1"/>
    </xf>
    <xf numFmtId="3" fontId="20" fillId="0" borderId="3" xfId="6" applyNumberFormat="1" applyFont="1" applyBorder="1" applyAlignment="1">
      <alignment vertical="center"/>
    </xf>
    <xf numFmtId="4" fontId="20" fillId="0" borderId="3" xfId="5" applyNumberFormat="1" applyFont="1" applyFill="1" applyBorder="1" applyAlignment="1">
      <alignment horizontal="right" vertical="center"/>
    </xf>
    <xf numFmtId="4" fontId="20" fillId="0" borderId="3" xfId="6" applyNumberFormat="1" applyFont="1" applyBorder="1" applyAlignment="1">
      <alignment vertical="center"/>
    </xf>
    <xf numFmtId="0" fontId="9" fillId="0" borderId="0" xfId="6" applyFont="1" applyAlignment="1">
      <alignment vertical="center"/>
    </xf>
    <xf numFmtId="3" fontId="9" fillId="0" borderId="0" xfId="6" applyNumberFormat="1" applyFont="1" applyAlignment="1">
      <alignment vertical="center"/>
    </xf>
    <xf numFmtId="4" fontId="22" fillId="3" borderId="3" xfId="5" applyNumberFormat="1" applyFont="1" applyFill="1" applyBorder="1" applyAlignment="1">
      <alignment horizontal="right" vertical="center"/>
    </xf>
    <xf numFmtId="0" fontId="23" fillId="0" borderId="0" xfId="0" applyFont="1"/>
    <xf numFmtId="0" fontId="9" fillId="0" borderId="3" xfId="6" applyFont="1" applyFill="1" applyBorder="1" applyAlignment="1">
      <alignment vertical="center" wrapText="1"/>
    </xf>
    <xf numFmtId="0" fontId="19" fillId="0" borderId="3" xfId="6" applyNumberFormat="1" applyFont="1" applyBorder="1" applyAlignment="1">
      <alignment horizontal="center" vertical="center" wrapText="1"/>
    </xf>
    <xf numFmtId="0" fontId="10" fillId="4" borderId="3" xfId="6" applyFont="1" applyFill="1" applyBorder="1" applyAlignment="1">
      <alignment vertical="center" wrapText="1"/>
    </xf>
    <xf numFmtId="4" fontId="22" fillId="4" borderId="3" xfId="5" applyNumberFormat="1" applyFont="1" applyFill="1" applyBorder="1" applyAlignment="1">
      <alignment horizontal="right" vertical="center"/>
    </xf>
    <xf numFmtId="4" fontId="22" fillId="4" borderId="3" xfId="6" applyNumberFormat="1" applyFont="1" applyFill="1" applyBorder="1" applyAlignment="1">
      <alignment vertical="center"/>
    </xf>
    <xf numFmtId="0" fontId="25" fillId="0" borderId="0" xfId="0" applyFont="1"/>
    <xf numFmtId="0" fontId="25" fillId="3" borderId="3" xfId="0" applyFont="1" applyFill="1" applyBorder="1"/>
    <xf numFmtId="0" fontId="25" fillId="4" borderId="3" xfId="0" applyFont="1" applyFill="1" applyBorder="1"/>
    <xf numFmtId="0" fontId="9" fillId="4" borderId="3" xfId="6" applyFont="1" applyFill="1" applyBorder="1" applyAlignment="1">
      <alignment vertical="center" wrapText="1"/>
    </xf>
    <xf numFmtId="4" fontId="20" fillId="4" borderId="3" xfId="5" applyNumberFormat="1" applyFont="1" applyFill="1" applyBorder="1" applyAlignment="1">
      <alignment horizontal="right" vertical="center"/>
    </xf>
    <xf numFmtId="4" fontId="20" fillId="4" borderId="3" xfId="6" applyNumberFormat="1" applyFont="1" applyFill="1" applyBorder="1" applyAlignment="1">
      <alignment vertical="center"/>
    </xf>
    <xf numFmtId="0" fontId="19" fillId="0" borderId="3" xfId="6" applyNumberFormat="1" applyFont="1" applyFill="1" applyBorder="1" applyAlignment="1">
      <alignment horizontal="center" vertical="center" wrapText="1"/>
    </xf>
    <xf numFmtId="0" fontId="0" fillId="0" borderId="0" xfId="0" applyFill="1"/>
    <xf numFmtId="0" fontId="22" fillId="5" borderId="3" xfId="6" applyFont="1" applyFill="1" applyBorder="1" applyAlignment="1">
      <alignment horizontal="left" vertical="center"/>
    </xf>
    <xf numFmtId="0" fontId="26" fillId="5" borderId="3" xfId="6" applyFont="1" applyFill="1" applyBorder="1" applyAlignment="1">
      <alignment vertical="center"/>
    </xf>
    <xf numFmtId="0" fontId="22" fillId="5" borderId="3" xfId="6" applyFont="1" applyFill="1" applyBorder="1" applyAlignment="1">
      <alignment vertical="center"/>
    </xf>
    <xf numFmtId="3" fontId="22" fillId="5" borderId="3" xfId="6" applyNumberFormat="1" applyFont="1" applyFill="1" applyBorder="1" applyAlignment="1">
      <alignment horizontal="right" vertical="center" wrapText="1"/>
    </xf>
    <xf numFmtId="4" fontId="22" fillId="5" borderId="3" xfId="6" applyNumberFormat="1" applyFont="1" applyFill="1" applyBorder="1" applyAlignment="1">
      <alignment horizontal="center" vertical="center" wrapText="1"/>
    </xf>
    <xf numFmtId="4" fontId="22" fillId="5" borderId="3" xfId="6" applyNumberFormat="1" applyFont="1" applyFill="1" applyBorder="1" applyAlignment="1">
      <alignment vertical="center"/>
    </xf>
    <xf numFmtId="0" fontId="27" fillId="0" borderId="0" xfId="6" applyFont="1" applyAlignment="1">
      <alignment vertical="center"/>
    </xf>
    <xf numFmtId="3" fontId="27" fillId="0" borderId="0" xfId="6" applyNumberFormat="1" applyFont="1" applyAlignment="1">
      <alignment vertical="center"/>
    </xf>
    <xf numFmtId="0" fontId="15" fillId="6" borderId="4" xfId="6" applyFont="1" applyFill="1" applyBorder="1" applyAlignment="1">
      <alignment vertical="center"/>
    </xf>
    <xf numFmtId="0" fontId="15" fillId="6" borderId="8" xfId="6" applyFont="1" applyFill="1" applyBorder="1" applyAlignment="1">
      <alignment vertical="center"/>
    </xf>
    <xf numFmtId="0" fontId="15" fillId="6" borderId="8" xfId="6" applyFont="1" applyFill="1" applyBorder="1" applyAlignment="1">
      <alignment horizontal="left" vertical="center"/>
    </xf>
    <xf numFmtId="0" fontId="15" fillId="6" borderId="6" xfId="6" applyFont="1" applyFill="1" applyBorder="1" applyAlignment="1">
      <alignment vertical="center"/>
    </xf>
    <xf numFmtId="3" fontId="10" fillId="6" borderId="6" xfId="6" applyNumberFormat="1" applyFont="1" applyFill="1" applyBorder="1" applyAlignment="1">
      <alignment horizontal="right" vertical="center"/>
    </xf>
    <xf numFmtId="4" fontId="10" fillId="6" borderId="6" xfId="6" applyNumberFormat="1" applyFont="1" applyFill="1" applyBorder="1" applyAlignment="1">
      <alignment horizontal="center" vertical="center"/>
    </xf>
    <xf numFmtId="4" fontId="10" fillId="6" borderId="6" xfId="6" applyNumberFormat="1" applyFont="1" applyFill="1" applyBorder="1" applyAlignment="1">
      <alignment horizontal="right" vertical="center"/>
    </xf>
    <xf numFmtId="0" fontId="8" fillId="0" borderId="0" xfId="6" applyFont="1" applyAlignment="1">
      <alignment vertical="center"/>
    </xf>
    <xf numFmtId="3" fontId="8" fillId="0" borderId="0" xfId="6" applyNumberFormat="1" applyFont="1" applyAlignment="1">
      <alignment vertical="center"/>
    </xf>
    <xf numFmtId="4" fontId="8" fillId="0" borderId="0" xfId="6" applyNumberFormat="1" applyFont="1" applyFill="1"/>
    <xf numFmtId="4" fontId="8" fillId="0" borderId="0" xfId="6" applyNumberFormat="1" applyFont="1"/>
    <xf numFmtId="0" fontId="9" fillId="0" borderId="3" xfId="6" applyFont="1" applyFill="1" applyBorder="1" applyAlignment="1">
      <alignment horizontal="center" vertical="center" wrapText="1"/>
    </xf>
    <xf numFmtId="0" fontId="10" fillId="7" borderId="3" xfId="6" applyFont="1" applyFill="1" applyBorder="1" applyAlignment="1">
      <alignment horizontal="left" vertical="center" wrapText="1"/>
    </xf>
    <xf numFmtId="0" fontId="21" fillId="7" borderId="3" xfId="6" applyNumberFormat="1" applyFont="1" applyFill="1" applyBorder="1" applyAlignment="1">
      <alignment horizontal="center" vertical="center" wrapText="1"/>
    </xf>
    <xf numFmtId="0" fontId="10" fillId="7" borderId="3" xfId="6" applyFont="1" applyFill="1" applyBorder="1" applyAlignment="1">
      <alignment vertical="center" wrapText="1"/>
    </xf>
    <xf numFmtId="4" fontId="22" fillId="7" borderId="3" xfId="6" applyNumberFormat="1" applyFont="1" applyFill="1" applyBorder="1" applyAlignment="1">
      <alignment vertical="center"/>
    </xf>
    <xf numFmtId="4" fontId="20" fillId="0" borderId="3" xfId="0" applyNumberFormat="1" applyFont="1" applyBorder="1"/>
    <xf numFmtId="3" fontId="20" fillId="0" borderId="3" xfId="0" applyNumberFormat="1" applyFont="1" applyBorder="1"/>
    <xf numFmtId="4" fontId="29" fillId="0" borderId="3" xfId="1" applyNumberFormat="1" applyFont="1" applyFill="1" applyBorder="1" applyAlignment="1">
      <alignment horizontal="center" vertical="center" wrapText="1"/>
    </xf>
    <xf numFmtId="4" fontId="29" fillId="2" borderId="3" xfId="1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3" fontId="6" fillId="0" borderId="0" xfId="1" applyNumberFormat="1" applyFont="1" applyFill="1"/>
    <xf numFmtId="4" fontId="29" fillId="0" borderId="9" xfId="1" applyNumberFormat="1" applyFont="1" applyFill="1" applyBorder="1" applyAlignment="1">
      <alignment horizontal="center" vertical="center" wrapText="1"/>
    </xf>
    <xf numFmtId="4" fontId="29" fillId="0" borderId="9" xfId="1" applyNumberFormat="1" applyFont="1" applyFill="1" applyBorder="1" applyAlignment="1">
      <alignment horizontal="left" vertical="center" wrapText="1"/>
    </xf>
    <xf numFmtId="1" fontId="30" fillId="0" borderId="10" xfId="2" applyNumberFormat="1" applyFont="1" applyFill="1" applyBorder="1" applyAlignment="1">
      <alignment horizontal="right" vertical="top"/>
    </xf>
    <xf numFmtId="0" fontId="6" fillId="0" borderId="3" xfId="1" applyNumberFormat="1" applyFont="1" applyFill="1" applyBorder="1"/>
    <xf numFmtId="0" fontId="6" fillId="0" borderId="3" xfId="1" applyNumberFormat="1" applyFont="1" applyFill="1" applyBorder="1" applyAlignment="1">
      <alignment horizontal="left" wrapText="1"/>
    </xf>
    <xf numFmtId="4" fontId="6" fillId="0" borderId="3" xfId="1" applyNumberFormat="1" applyFont="1" applyFill="1" applyBorder="1"/>
    <xf numFmtId="3" fontId="6" fillId="0" borderId="3" xfId="1" applyNumberFormat="1" applyFont="1" applyFill="1" applyBorder="1"/>
    <xf numFmtId="4" fontId="6" fillId="2" borderId="3" xfId="1" applyNumberFormat="1" applyFont="1" applyFill="1" applyBorder="1"/>
    <xf numFmtId="3" fontId="6" fillId="2" borderId="3" xfId="1" applyNumberFormat="1" applyFont="1" applyFill="1" applyBorder="1"/>
    <xf numFmtId="1" fontId="30" fillId="0" borderId="0" xfId="2" applyNumberFormat="1" applyFont="1" applyFill="1" applyBorder="1" applyAlignment="1">
      <alignment horizontal="right" vertical="top"/>
    </xf>
    <xf numFmtId="0" fontId="9" fillId="0" borderId="3" xfId="1" applyFont="1" applyFill="1" applyBorder="1"/>
    <xf numFmtId="0" fontId="9" fillId="0" borderId="3" xfId="1" applyFont="1" applyFill="1" applyBorder="1" applyAlignment="1">
      <alignment horizontal="left"/>
    </xf>
    <xf numFmtId="0" fontId="6" fillId="0" borderId="3" xfId="1" applyFont="1" applyFill="1" applyBorder="1"/>
    <xf numFmtId="1" fontId="30" fillId="0" borderId="11" xfId="2" applyNumberFormat="1" applyFont="1" applyFill="1" applyBorder="1" applyAlignment="1">
      <alignment horizontal="right" vertical="top"/>
    </xf>
    <xf numFmtId="0" fontId="6" fillId="0" borderId="3" xfId="1" applyNumberFormat="1" applyFont="1" applyFill="1" applyBorder="1" applyAlignment="1">
      <alignment vertical="center"/>
    </xf>
    <xf numFmtId="0" fontId="5" fillId="0" borderId="0" xfId="1" applyFont="1" applyFill="1"/>
    <xf numFmtId="3" fontId="5" fillId="0" borderId="3" xfId="1" applyNumberFormat="1" applyFont="1" applyFill="1" applyBorder="1"/>
    <xf numFmtId="0" fontId="6" fillId="0" borderId="0" xfId="1" applyFont="1" applyFill="1" applyAlignment="1">
      <alignment horizontal="left"/>
    </xf>
    <xf numFmtId="4" fontId="7" fillId="0" borderId="12" xfId="1" applyNumberFormat="1" applyFont="1" applyFill="1" applyBorder="1" applyAlignment="1"/>
    <xf numFmtId="0" fontId="7" fillId="0" borderId="12" xfId="1" applyFont="1" applyFill="1" applyBorder="1" applyAlignment="1"/>
    <xf numFmtId="4" fontId="7" fillId="0" borderId="0" xfId="1" applyNumberFormat="1" applyFont="1" applyFill="1" applyBorder="1" applyAlignment="1">
      <alignment horizontal="center"/>
    </xf>
    <xf numFmtId="4" fontId="6" fillId="0" borderId="0" xfId="1" applyNumberFormat="1" applyFont="1" applyFill="1"/>
    <xf numFmtId="166" fontId="6" fillId="0" borderId="0" xfId="1" applyNumberFormat="1" applyFont="1" applyFill="1"/>
    <xf numFmtId="4" fontId="31" fillId="0" borderId="3" xfId="1" applyNumberFormat="1" applyFont="1" applyFill="1" applyBorder="1" applyAlignment="1">
      <alignment horizontal="center" vertical="center" wrapText="1"/>
    </xf>
    <xf numFmtId="4" fontId="31" fillId="2" borderId="3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" fontId="6" fillId="0" borderId="3" xfId="0" applyNumberFormat="1" applyFont="1" applyBorder="1"/>
    <xf numFmtId="3" fontId="6" fillId="0" borderId="3" xfId="0" applyNumberFormat="1" applyFont="1" applyBorder="1"/>
    <xf numFmtId="4" fontId="7" fillId="0" borderId="3" xfId="0" applyNumberFormat="1" applyFont="1" applyBorder="1"/>
    <xf numFmtId="3" fontId="7" fillId="0" borderId="3" xfId="0" applyNumberFormat="1" applyFont="1" applyBorder="1"/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0" borderId="1" xfId="0" applyFont="1" applyBorder="1"/>
    <xf numFmtId="0" fontId="6" fillId="0" borderId="3" xfId="0" applyFont="1" applyBorder="1" applyAlignment="1">
      <alignment vertical="center"/>
    </xf>
    <xf numFmtId="0" fontId="6" fillId="0" borderId="3" xfId="0" applyFont="1" applyBorder="1"/>
    <xf numFmtId="0" fontId="7" fillId="0" borderId="1" xfId="0" applyFont="1" applyBorder="1"/>
    <xf numFmtId="0" fontId="7" fillId="0" borderId="3" xfId="0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0" fontId="7" fillId="0" borderId="3" xfId="0" applyFont="1" applyBorder="1"/>
    <xf numFmtId="0" fontId="7" fillId="0" borderId="0" xfId="0" applyFont="1"/>
    <xf numFmtId="3" fontId="6" fillId="0" borderId="3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vertical="center"/>
    </xf>
    <xf numFmtId="0" fontId="5" fillId="0" borderId="2" xfId="0" applyFont="1" applyBorder="1"/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4" fontId="5" fillId="0" borderId="0" xfId="0" applyNumberFormat="1" applyFont="1"/>
    <xf numFmtId="0" fontId="5" fillId="0" borderId="0" xfId="0" applyFont="1"/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4" fontId="5" fillId="8" borderId="3" xfId="1" applyNumberFormat="1" applyFont="1" applyFill="1" applyBorder="1"/>
    <xf numFmtId="4" fontId="6" fillId="8" borderId="3" xfId="0" applyNumberFormat="1" applyFont="1" applyFill="1" applyBorder="1" applyAlignment="1">
      <alignment wrapText="1"/>
    </xf>
    <xf numFmtId="4" fontId="6" fillId="8" borderId="3" xfId="0" applyNumberFormat="1" applyFont="1" applyFill="1" applyBorder="1" applyAlignment="1">
      <alignment horizontal="right" vertical="center"/>
    </xf>
    <xf numFmtId="4" fontId="5" fillId="8" borderId="3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wrapText="1"/>
    </xf>
    <xf numFmtId="4" fontId="5" fillId="8" borderId="3" xfId="0" applyNumberFormat="1" applyFont="1" applyFill="1" applyBorder="1" applyAlignment="1">
      <alignment wrapText="1"/>
    </xf>
    <xf numFmtId="4" fontId="5" fillId="8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4" fontId="5" fillId="0" borderId="3" xfId="0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4" fontId="0" fillId="0" borderId="0" xfId="0" applyNumberFormat="1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" fontId="29" fillId="0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center"/>
    </xf>
    <xf numFmtId="0" fontId="15" fillId="0" borderId="0" xfId="0" applyNumberFormat="1" applyFont="1" applyFill="1" applyAlignment="1">
      <alignment wrapText="1"/>
    </xf>
    <xf numFmtId="0" fontId="34" fillId="0" borderId="0" xfId="0" applyNumberFormat="1" applyFont="1" applyAlignment="1">
      <alignment wrapText="1"/>
    </xf>
    <xf numFmtId="4" fontId="34" fillId="0" borderId="0" xfId="0" applyNumberFormat="1" applyFont="1" applyAlignment="1">
      <alignment wrapText="1"/>
    </xf>
    <xf numFmtId="0" fontId="34" fillId="0" borderId="13" xfId="0" applyNumberFormat="1" applyFont="1" applyBorder="1" applyAlignment="1">
      <alignment wrapText="1"/>
    </xf>
    <xf numFmtId="4" fontId="6" fillId="0" borderId="3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7" fillId="9" borderId="3" xfId="0" applyFont="1" applyFill="1" applyBorder="1" applyAlignment="1">
      <alignment horizontal="left" vertical="top"/>
    </xf>
    <xf numFmtId="0" fontId="37" fillId="9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left" wrapText="1"/>
    </xf>
    <xf numFmtId="0" fontId="5" fillId="0" borderId="8" xfId="1" applyNumberFormat="1" applyFont="1" applyFill="1" applyBorder="1"/>
    <xf numFmtId="0" fontId="15" fillId="0" borderId="0" xfId="0" applyFont="1" applyAlignment="1">
      <alignment horizontal="right" wrapText="1"/>
    </xf>
    <xf numFmtId="3" fontId="20" fillId="0" borderId="3" xfId="5" applyNumberFormat="1" applyFont="1" applyBorder="1" applyAlignment="1">
      <alignment vertical="center"/>
    </xf>
    <xf numFmtId="4" fontId="20" fillId="0" borderId="3" xfId="5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3" fillId="0" borderId="0" xfId="0" applyNumberFormat="1" applyFont="1" applyAlignment="1">
      <alignment wrapText="1"/>
    </xf>
    <xf numFmtId="1" fontId="38" fillId="0" borderId="0" xfId="2" applyNumberFormat="1" applyFont="1" applyFill="1" applyBorder="1" applyAlignment="1">
      <alignment horizontal="right" vertical="top"/>
    </xf>
    <xf numFmtId="0" fontId="5" fillId="0" borderId="6" xfId="1" applyNumberFormat="1" applyFont="1" applyFill="1" applyBorder="1" applyAlignment="1">
      <alignment horizontal="left" wrapText="1"/>
    </xf>
    <xf numFmtId="4" fontId="5" fillId="0" borderId="3" xfId="1" applyNumberFormat="1" applyFont="1" applyFill="1" applyBorder="1"/>
    <xf numFmtId="4" fontId="5" fillId="2" borderId="3" xfId="1" applyNumberFormat="1" applyFont="1" applyFill="1" applyBorder="1"/>
    <xf numFmtId="3" fontId="5" fillId="2" borderId="3" xfId="1" applyNumberFormat="1" applyFont="1" applyFill="1" applyBorder="1"/>
    <xf numFmtId="4" fontId="5" fillId="0" borderId="3" xfId="0" applyNumberFormat="1" applyFont="1" applyBorder="1" applyAlignment="1">
      <alignment horizontal="right" vertical="center"/>
    </xf>
    <xf numFmtId="0" fontId="5" fillId="0" borderId="3" xfId="0" applyFont="1" applyBorder="1"/>
    <xf numFmtId="4" fontId="5" fillId="0" borderId="3" xfId="0" applyNumberFormat="1" applyFont="1" applyBorder="1"/>
    <xf numFmtId="4" fontId="6" fillId="8" borderId="3" xfId="0" applyNumberFormat="1" applyFont="1" applyFill="1" applyBorder="1"/>
    <xf numFmtId="0" fontId="36" fillId="0" borderId="15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15" fillId="0" borderId="7" xfId="6" applyFont="1" applyFill="1" applyBorder="1" applyAlignment="1">
      <alignment horizontal="center" vertical="center" wrapText="1"/>
    </xf>
    <xf numFmtId="0" fontId="15" fillId="0" borderId="14" xfId="6" applyFont="1" applyFill="1" applyBorder="1" applyAlignment="1">
      <alignment horizontal="center" vertical="center" wrapText="1"/>
    </xf>
    <xf numFmtId="0" fontId="15" fillId="7" borderId="9" xfId="6" applyFont="1" applyFill="1" applyBorder="1" applyAlignment="1">
      <alignment horizontal="center" vertical="center" wrapText="1"/>
    </xf>
    <xf numFmtId="0" fontId="9" fillId="0" borderId="7" xfId="6" applyFont="1" applyFill="1" applyBorder="1" applyAlignment="1">
      <alignment horizontal="center" vertical="center" wrapText="1"/>
    </xf>
    <xf numFmtId="0" fontId="9" fillId="0" borderId="14" xfId="6" applyFont="1" applyFill="1" applyBorder="1" applyAlignment="1">
      <alignment horizontal="center" vertical="center" wrapText="1"/>
    </xf>
    <xf numFmtId="0" fontId="9" fillId="0" borderId="9" xfId="6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8" fillId="0" borderId="7" xfId="6" applyFont="1" applyFill="1" applyBorder="1" applyAlignment="1">
      <alignment horizontal="center" vertical="center" wrapText="1"/>
    </xf>
    <xf numFmtId="0" fontId="28" fillId="0" borderId="14" xfId="6" applyFont="1" applyFill="1" applyBorder="1" applyAlignment="1">
      <alignment horizontal="center" vertical="center" wrapText="1"/>
    </xf>
    <xf numFmtId="0" fontId="28" fillId="7" borderId="9" xfId="6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15" fillId="7" borderId="14" xfId="6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wrapText="1"/>
    </xf>
    <xf numFmtId="0" fontId="24" fillId="4" borderId="8" xfId="0" applyFont="1" applyFill="1" applyBorder="1" applyAlignment="1">
      <alignment horizontal="center" wrapText="1"/>
    </xf>
    <xf numFmtId="0" fontId="24" fillId="4" borderId="6" xfId="0" applyFont="1" applyFill="1" applyBorder="1" applyAlignment="1">
      <alignment horizontal="center" wrapText="1"/>
    </xf>
    <xf numFmtId="0" fontId="9" fillId="0" borderId="7" xfId="6" applyFont="1" applyBorder="1" applyAlignment="1">
      <alignment horizontal="center" vertical="center"/>
    </xf>
    <xf numFmtId="0" fontId="9" fillId="7" borderId="14" xfId="6" applyFont="1" applyFill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9" fillId="7" borderId="9" xfId="6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/>
    </xf>
    <xf numFmtId="0" fontId="23" fillId="7" borderId="14" xfId="0" applyFont="1" applyFill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7" borderId="9" xfId="0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4" fillId="4" borderId="6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4" fillId="2" borderId="13" xfId="6" applyFont="1" applyFill="1" applyBorder="1" applyAlignment="1">
      <alignment horizontal="center" vertical="center" wrapText="1"/>
    </xf>
    <xf numFmtId="0" fontId="32" fillId="0" borderId="0" xfId="0" applyNumberFormat="1" applyFont="1" applyAlignment="1">
      <alignment horizontal="center" vertical="center" wrapText="1"/>
    </xf>
    <xf numFmtId="0" fontId="9" fillId="0" borderId="3" xfId="6" applyFont="1" applyBorder="1" applyAlignment="1">
      <alignment horizontal="center" vertical="top" wrapText="1"/>
    </xf>
    <xf numFmtId="0" fontId="15" fillId="0" borderId="3" xfId="6" applyFont="1" applyBorder="1" applyAlignment="1">
      <alignment horizontal="center" wrapText="1"/>
    </xf>
    <xf numFmtId="0" fontId="9" fillId="2" borderId="3" xfId="6" applyFont="1" applyFill="1" applyBorder="1" applyAlignment="1">
      <alignment horizontal="center" vertical="center" wrapText="1"/>
    </xf>
    <xf numFmtId="0" fontId="14" fillId="2" borderId="3" xfId="6" applyFont="1" applyFill="1" applyBorder="1" applyAlignment="1">
      <alignment horizontal="center" vertical="center" wrapText="1"/>
    </xf>
    <xf numFmtId="4" fontId="14" fillId="0" borderId="3" xfId="6" applyNumberFormat="1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0" xfId="0" applyNumberFormat="1" applyFont="1" applyAlignment="1">
      <alignment horizontal="right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 readingOrder="1"/>
    </xf>
    <xf numFmtId="3" fontId="9" fillId="0" borderId="4" xfId="0" applyNumberFormat="1" applyFont="1" applyFill="1" applyBorder="1" applyAlignment="1">
      <alignment horizontal="center" vertical="center" wrapText="1" readingOrder="1"/>
    </xf>
    <xf numFmtId="0" fontId="35" fillId="0" borderId="13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0" fontId="31" fillId="0" borderId="8" xfId="3" applyNumberFormat="1" applyFont="1" applyFill="1" applyBorder="1" applyAlignment="1">
      <alignment horizontal="left" vertical="top" wrapText="1"/>
    </xf>
    <xf numFmtId="0" fontId="31" fillId="0" borderId="6" xfId="3" applyNumberFormat="1" applyFont="1" applyFill="1" applyBorder="1" applyAlignment="1">
      <alignment horizontal="left" vertical="top" wrapText="1"/>
    </xf>
    <xf numFmtId="4" fontId="29" fillId="0" borderId="7" xfId="1" applyNumberFormat="1" applyFont="1" applyFill="1" applyBorder="1" applyAlignment="1">
      <alignment horizontal="center" vertical="center" wrapText="1"/>
    </xf>
    <xf numFmtId="4" fontId="29" fillId="0" borderId="9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31" fillId="0" borderId="6" xfId="1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34" fillId="0" borderId="1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/>
    </xf>
    <xf numFmtId="4" fontId="31" fillId="0" borderId="8" xfId="1" applyNumberFormat="1" applyFont="1" applyFill="1" applyBorder="1" applyAlignment="1">
      <alignment horizontal="center" vertical="center" wrapText="1"/>
    </xf>
    <xf numFmtId="4" fontId="31" fillId="2" borderId="4" xfId="1" applyNumberFormat="1" applyFont="1" applyFill="1" applyBorder="1" applyAlignment="1">
      <alignment horizontal="center" vertical="center" wrapText="1"/>
    </xf>
    <xf numFmtId="4" fontId="31" fillId="2" borderId="6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3" xfId="4"/>
    <cellStyle name="Обычный 2" xfId="5"/>
    <cellStyle name="Обычный 2 2" xfId="7"/>
    <cellStyle name="Обычный 3" xfId="1"/>
    <cellStyle name="Обычный 4" xfId="6"/>
    <cellStyle name="Обычный_итого ОПМП" xfId="2"/>
    <cellStyle name="Обычный_Лист2" xfId="3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22/&#1079;&#1072;&#1089;&#1077;&#1076;&#1072;&#1085;&#1080;&#1077;%2027%20&#1086;&#1090;%2000.12.2022/&#1042;&#1052;&#1055;%20&#1085;&#1072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86;&#1084;/Downloads/&#1041;&#1072;&#1079;&#1086;&#1074;&#1099;&#1081;%20&#1088;&#1072;&#1089;&#1095;&#1077;&#1090;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86;&#1084;/Downloads/&#1054;&#1055;&#1052;&#1055;%20&#1086;&#1090;%20&#1043;&#1086;&#1093;&#1086;&#1074;&#1086;&#1081;%20&#1086;&#1090;%2022.12.2022/&#1086;&#1090;&#1088;&#1072;&#1073;&#1086;&#1090;&#1072;&#1085;&#1085;&#1086;/!&#1040;&#1055;&#1055;%20&#1054;&#1053;&#1050;&#1054;&#1076;&#1080;&#1072;&#1075;&#1085;&#1086;&#1089;&#1090;&#1080;&#1082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86;&#1084;/Downloads/&#1054;&#1055;&#1052;&#1055;%20&#1086;&#1090;%20&#1043;&#1086;&#1093;&#1086;&#1074;&#1086;&#1081;%20&#1086;&#1090;%2022.12.2022/!&#1040;&#1055;&#1055;%20&#1052;&#1056;&#1060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 2022 ВМП по МО"/>
      <sheetName val="Приложение к ТС 2023"/>
    </sheetNames>
    <sheetDataSet>
      <sheetData sheetId="0"/>
      <sheetData sheetId="1">
        <row r="2">
          <cell r="B2" t="str">
            <v>№ группы ВМП</v>
          </cell>
          <cell r="C2" t="str">
            <v>Федеральный норматив финансовых затрат  по ПГГ</v>
          </cell>
          <cell r="D2" t="str">
            <v>Доля норматива для прим Кдиф 1,105</v>
          </cell>
          <cell r="E2" t="str">
            <v xml:space="preserve">Тариф на 2023г. </v>
          </cell>
        </row>
        <row r="3">
          <cell r="B3">
            <v>1</v>
          </cell>
          <cell r="C3">
            <v>149270</v>
          </cell>
          <cell r="D3">
            <v>0.34</v>
          </cell>
          <cell r="E3">
            <v>154598.94</v>
          </cell>
        </row>
        <row r="4">
          <cell r="B4">
            <v>2</v>
          </cell>
          <cell r="C4">
            <v>226663</v>
          </cell>
          <cell r="D4">
            <v>0.39</v>
          </cell>
          <cell r="E4">
            <v>235944.85</v>
          </cell>
        </row>
        <row r="5">
          <cell r="B5">
            <v>3</v>
          </cell>
          <cell r="C5">
            <v>155640</v>
          </cell>
          <cell r="D5">
            <v>0.22</v>
          </cell>
          <cell r="E5">
            <v>159235.28</v>
          </cell>
        </row>
        <row r="6">
          <cell r="B6">
            <v>4</v>
          </cell>
          <cell r="C6">
            <v>174719</v>
          </cell>
          <cell r="D6">
            <v>0.31</v>
          </cell>
          <cell r="E6">
            <v>180406.1</v>
          </cell>
        </row>
        <row r="7">
          <cell r="B7">
            <v>5</v>
          </cell>
          <cell r="C7">
            <v>514006</v>
          </cell>
          <cell r="D7">
            <v>7.0000000000000007E-2</v>
          </cell>
          <cell r="E7">
            <v>517783.94</v>
          </cell>
        </row>
        <row r="8">
          <cell r="B8">
            <v>6</v>
          </cell>
          <cell r="C8">
            <v>305847</v>
          </cell>
          <cell r="D8">
            <v>0.5</v>
          </cell>
          <cell r="E8">
            <v>321903.96999999997</v>
          </cell>
        </row>
        <row r="9">
          <cell r="B9">
            <v>7</v>
          </cell>
          <cell r="C9">
            <v>118225</v>
          </cell>
          <cell r="D9">
            <v>0.34</v>
          </cell>
          <cell r="E9">
            <v>122445.63</v>
          </cell>
        </row>
        <row r="10">
          <cell r="B10">
            <v>8</v>
          </cell>
          <cell r="C10">
            <v>623703</v>
          </cell>
          <cell r="D10">
            <v>0.49</v>
          </cell>
          <cell r="E10">
            <v>655792.52</v>
          </cell>
        </row>
        <row r="11">
          <cell r="B11">
            <v>9</v>
          </cell>
          <cell r="C11">
            <v>1827887</v>
          </cell>
          <cell r="D11">
            <v>0.28000000000000003</v>
          </cell>
          <cell r="E11">
            <v>1881626.88</v>
          </cell>
        </row>
        <row r="12">
          <cell r="B12">
            <v>10</v>
          </cell>
          <cell r="C12">
            <v>188927</v>
          </cell>
          <cell r="D12">
            <v>0.25</v>
          </cell>
          <cell r="E12">
            <v>193886.33</v>
          </cell>
        </row>
        <row r="13">
          <cell r="B13">
            <v>11</v>
          </cell>
          <cell r="C13">
            <v>289032</v>
          </cell>
          <cell r="D13">
            <v>0.2</v>
          </cell>
          <cell r="E13">
            <v>295101.67</v>
          </cell>
        </row>
        <row r="14">
          <cell r="B14">
            <v>12</v>
          </cell>
          <cell r="C14">
            <v>185045</v>
          </cell>
          <cell r="D14">
            <v>0.18</v>
          </cell>
          <cell r="E14">
            <v>188542.35</v>
          </cell>
        </row>
        <row r="15">
          <cell r="B15">
            <v>13</v>
          </cell>
          <cell r="C15">
            <v>265852</v>
          </cell>
          <cell r="D15">
            <v>0.17</v>
          </cell>
          <cell r="E15">
            <v>270597.46000000002</v>
          </cell>
        </row>
        <row r="16">
          <cell r="B16">
            <v>14</v>
          </cell>
          <cell r="C16">
            <v>342474</v>
          </cell>
          <cell r="D16">
            <v>0.38</v>
          </cell>
          <cell r="E16">
            <v>356138.71</v>
          </cell>
        </row>
        <row r="17">
          <cell r="B17">
            <v>15</v>
          </cell>
          <cell r="C17">
            <v>461361</v>
          </cell>
          <cell r="D17">
            <v>0.28999999999999998</v>
          </cell>
          <cell r="E17">
            <v>475409.44</v>
          </cell>
        </row>
        <row r="18">
          <cell r="B18">
            <v>16</v>
          </cell>
          <cell r="C18">
            <v>290737</v>
          </cell>
          <cell r="D18">
            <v>0.22</v>
          </cell>
          <cell r="E18">
            <v>297453.02</v>
          </cell>
        </row>
        <row r="19">
          <cell r="B19">
            <v>17</v>
          </cell>
          <cell r="C19">
            <v>590590</v>
          </cell>
          <cell r="D19">
            <v>0.31</v>
          </cell>
          <cell r="E19">
            <v>609813.69999999995</v>
          </cell>
        </row>
        <row r="20">
          <cell r="B20">
            <v>18</v>
          </cell>
          <cell r="C20">
            <v>220860</v>
          </cell>
          <cell r="D20">
            <v>0.27</v>
          </cell>
          <cell r="E20">
            <v>227121.38</v>
          </cell>
        </row>
        <row r="21">
          <cell r="B21">
            <v>19</v>
          </cell>
          <cell r="C21">
            <v>116510</v>
          </cell>
          <cell r="D21">
            <v>0.55000000000000004</v>
          </cell>
          <cell r="E21">
            <v>123238.45</v>
          </cell>
        </row>
        <row r="22">
          <cell r="B22">
            <v>20</v>
          </cell>
          <cell r="C22">
            <v>157802</v>
          </cell>
          <cell r="D22">
            <v>0.37</v>
          </cell>
          <cell r="E22">
            <v>163932.60999999999</v>
          </cell>
        </row>
        <row r="23">
          <cell r="B23">
            <v>21</v>
          </cell>
          <cell r="C23">
            <v>449414</v>
          </cell>
          <cell r="D23">
            <v>0.23</v>
          </cell>
          <cell r="E23">
            <v>460267.35</v>
          </cell>
        </row>
        <row r="24">
          <cell r="B24">
            <v>22</v>
          </cell>
          <cell r="C24">
            <v>83834</v>
          </cell>
          <cell r="D24">
            <v>0.38</v>
          </cell>
          <cell r="E24">
            <v>87178.98</v>
          </cell>
        </row>
        <row r="25">
          <cell r="B25">
            <v>23</v>
          </cell>
          <cell r="C25">
            <v>189795</v>
          </cell>
          <cell r="D25">
            <v>0.36</v>
          </cell>
          <cell r="E25">
            <v>196969.25</v>
          </cell>
        </row>
        <row r="26">
          <cell r="B26">
            <v>24</v>
          </cell>
          <cell r="C26">
            <v>252718</v>
          </cell>
          <cell r="D26">
            <v>0.35</v>
          </cell>
          <cell r="E26">
            <v>262005.39</v>
          </cell>
        </row>
        <row r="27">
          <cell r="B27">
            <v>25</v>
          </cell>
          <cell r="C27">
            <v>132398</v>
          </cell>
          <cell r="D27">
            <v>0.26</v>
          </cell>
          <cell r="E27">
            <v>136012.47</v>
          </cell>
        </row>
        <row r="28">
          <cell r="B28">
            <v>26</v>
          </cell>
          <cell r="C28">
            <v>78623</v>
          </cell>
          <cell r="D28">
            <v>0.2</v>
          </cell>
          <cell r="E28">
            <v>80274.080000000002</v>
          </cell>
        </row>
        <row r="29">
          <cell r="B29">
            <v>27</v>
          </cell>
          <cell r="C29">
            <v>150466</v>
          </cell>
          <cell r="D29">
            <v>0.45</v>
          </cell>
          <cell r="E29">
            <v>157575.51999999999</v>
          </cell>
        </row>
        <row r="30">
          <cell r="B30">
            <v>28</v>
          </cell>
          <cell r="C30">
            <v>70775</v>
          </cell>
          <cell r="D30">
            <v>0.35</v>
          </cell>
          <cell r="E30">
            <v>73375.98</v>
          </cell>
        </row>
        <row r="31">
          <cell r="B31">
            <v>29</v>
          </cell>
          <cell r="C31">
            <v>102860</v>
          </cell>
          <cell r="D31">
            <v>0.35</v>
          </cell>
          <cell r="E31">
            <v>106640.11</v>
          </cell>
        </row>
        <row r="32">
          <cell r="B32">
            <v>30</v>
          </cell>
          <cell r="C32">
            <v>107163</v>
          </cell>
          <cell r="D32">
            <v>2E-3</v>
          </cell>
          <cell r="E32">
            <v>107185.5</v>
          </cell>
        </row>
        <row r="33">
          <cell r="B33">
            <v>31</v>
          </cell>
          <cell r="C33">
            <v>97040</v>
          </cell>
          <cell r="D33">
            <v>0.39</v>
          </cell>
          <cell r="E33">
            <v>101013.79</v>
          </cell>
        </row>
        <row r="34">
          <cell r="B34">
            <v>32</v>
          </cell>
          <cell r="C34">
            <v>200897</v>
          </cell>
          <cell r="D34">
            <v>0.23</v>
          </cell>
          <cell r="E34">
            <v>205748.66</v>
          </cell>
        </row>
        <row r="35">
          <cell r="B35">
            <v>33</v>
          </cell>
          <cell r="C35">
            <v>115261</v>
          </cell>
          <cell r="D35">
            <v>0.34</v>
          </cell>
          <cell r="E35">
            <v>119375.82</v>
          </cell>
        </row>
        <row r="36">
          <cell r="B36">
            <v>34</v>
          </cell>
          <cell r="C36">
            <v>199272</v>
          </cell>
          <cell r="D36">
            <v>0.22</v>
          </cell>
          <cell r="E36">
            <v>203875.18</v>
          </cell>
        </row>
        <row r="37">
          <cell r="B37">
            <v>35</v>
          </cell>
          <cell r="C37">
            <v>198387</v>
          </cell>
          <cell r="D37">
            <v>0.19</v>
          </cell>
          <cell r="E37">
            <v>202344.82</v>
          </cell>
        </row>
        <row r="38">
          <cell r="B38">
            <v>36</v>
          </cell>
          <cell r="C38">
            <v>154450</v>
          </cell>
          <cell r="D38">
            <v>0.36</v>
          </cell>
          <cell r="E38">
            <v>160288.21</v>
          </cell>
        </row>
        <row r="39">
          <cell r="B39">
            <v>37</v>
          </cell>
          <cell r="C39">
            <v>185214</v>
          </cell>
          <cell r="D39">
            <v>0.56000000000000005</v>
          </cell>
          <cell r="E39">
            <v>196104.58</v>
          </cell>
        </row>
        <row r="40">
          <cell r="B40">
            <v>38</v>
          </cell>
          <cell r="C40">
            <v>214756</v>
          </cell>
          <cell r="D40">
            <v>0.5</v>
          </cell>
          <cell r="E40">
            <v>226030.69</v>
          </cell>
        </row>
        <row r="41">
          <cell r="B41">
            <v>39</v>
          </cell>
          <cell r="C41">
            <v>244136</v>
          </cell>
          <cell r="D41">
            <v>0.44</v>
          </cell>
          <cell r="E41">
            <v>255415.08</v>
          </cell>
        </row>
        <row r="42">
          <cell r="B42">
            <v>40</v>
          </cell>
          <cell r="C42">
            <v>137762</v>
          </cell>
          <cell r="D42">
            <v>0.54</v>
          </cell>
          <cell r="E42">
            <v>145573.10999999999</v>
          </cell>
        </row>
        <row r="43">
          <cell r="B43">
            <v>41</v>
          </cell>
          <cell r="C43">
            <v>167354</v>
          </cell>
          <cell r="D43">
            <v>0.46</v>
          </cell>
          <cell r="E43">
            <v>175437.2</v>
          </cell>
        </row>
        <row r="44">
          <cell r="B44">
            <v>42</v>
          </cell>
          <cell r="C44">
            <v>209573</v>
          </cell>
          <cell r="D44">
            <v>0.34</v>
          </cell>
          <cell r="E44">
            <v>217054.76</v>
          </cell>
        </row>
        <row r="45">
          <cell r="B45">
            <v>43</v>
          </cell>
          <cell r="C45">
            <v>129747</v>
          </cell>
          <cell r="D45">
            <v>0.2</v>
          </cell>
          <cell r="E45">
            <v>132471.69</v>
          </cell>
        </row>
        <row r="46">
          <cell r="B46">
            <v>44</v>
          </cell>
          <cell r="C46">
            <v>154258</v>
          </cell>
          <cell r="D46">
            <v>0.17</v>
          </cell>
          <cell r="E46">
            <v>157011.51</v>
          </cell>
        </row>
        <row r="47">
          <cell r="B47">
            <v>45</v>
          </cell>
          <cell r="C47">
            <v>191926</v>
          </cell>
          <cell r="D47">
            <v>0.14000000000000001</v>
          </cell>
          <cell r="E47">
            <v>194747.31</v>
          </cell>
        </row>
        <row r="48">
          <cell r="B48">
            <v>46</v>
          </cell>
          <cell r="C48">
            <v>273416</v>
          </cell>
          <cell r="D48">
            <v>0.1</v>
          </cell>
          <cell r="E48">
            <v>276286.87</v>
          </cell>
        </row>
        <row r="49">
          <cell r="B49">
            <v>47</v>
          </cell>
          <cell r="C49">
            <v>298371</v>
          </cell>
          <cell r="D49">
            <v>0.1</v>
          </cell>
          <cell r="E49">
            <v>301503.90000000002</v>
          </cell>
        </row>
        <row r="50">
          <cell r="B50">
            <v>48</v>
          </cell>
          <cell r="C50">
            <v>327854</v>
          </cell>
          <cell r="D50">
            <v>0.09</v>
          </cell>
          <cell r="E50">
            <v>330952.21999999997</v>
          </cell>
        </row>
        <row r="51">
          <cell r="B51">
            <v>49</v>
          </cell>
          <cell r="C51">
            <v>162154</v>
          </cell>
          <cell r="D51">
            <v>0.17</v>
          </cell>
          <cell r="E51">
            <v>165048.45000000001</v>
          </cell>
        </row>
        <row r="52">
          <cell r="B52">
            <v>50</v>
          </cell>
          <cell r="C52">
            <v>302578</v>
          </cell>
          <cell r="D52">
            <v>0.15</v>
          </cell>
          <cell r="E52">
            <v>307343.59999999998</v>
          </cell>
        </row>
        <row r="53">
          <cell r="B53">
            <v>51</v>
          </cell>
          <cell r="C53">
            <v>240444</v>
          </cell>
          <cell r="D53">
            <v>0.38</v>
          </cell>
          <cell r="E53">
            <v>250037.72</v>
          </cell>
        </row>
        <row r="54">
          <cell r="B54">
            <v>52</v>
          </cell>
          <cell r="C54">
            <v>770187</v>
          </cell>
          <cell r="D54">
            <v>0.17</v>
          </cell>
          <cell r="E54">
            <v>783934.84</v>
          </cell>
        </row>
        <row r="55">
          <cell r="B55">
            <v>53</v>
          </cell>
          <cell r="C55">
            <v>415101</v>
          </cell>
          <cell r="D55">
            <v>0.52</v>
          </cell>
          <cell r="E55">
            <v>437765.51</v>
          </cell>
        </row>
        <row r="56">
          <cell r="B56">
            <v>54</v>
          </cell>
          <cell r="C56">
            <v>167250</v>
          </cell>
          <cell r="D56">
            <v>0.18</v>
          </cell>
          <cell r="E56">
            <v>170411.03</v>
          </cell>
        </row>
        <row r="57">
          <cell r="B57">
            <v>55</v>
          </cell>
          <cell r="C57">
            <v>291572</v>
          </cell>
          <cell r="D57">
            <v>0.15</v>
          </cell>
          <cell r="E57">
            <v>296164.26</v>
          </cell>
        </row>
        <row r="58">
          <cell r="B58">
            <v>56</v>
          </cell>
          <cell r="C58">
            <v>156563</v>
          </cell>
          <cell r="D58">
            <v>0.25</v>
          </cell>
          <cell r="E58">
            <v>160672.78</v>
          </cell>
        </row>
        <row r="59">
          <cell r="B59">
            <v>57</v>
          </cell>
          <cell r="C59">
            <v>319018</v>
          </cell>
          <cell r="D59">
            <v>0.33</v>
          </cell>
          <cell r="E59">
            <v>330071.96999999997</v>
          </cell>
        </row>
        <row r="60">
          <cell r="B60">
            <v>58</v>
          </cell>
          <cell r="C60">
            <v>185111</v>
          </cell>
          <cell r="D60">
            <v>0.2</v>
          </cell>
          <cell r="E60">
            <v>188998.33</v>
          </cell>
        </row>
        <row r="61">
          <cell r="B61">
            <v>59</v>
          </cell>
          <cell r="C61">
            <v>245582</v>
          </cell>
          <cell r="D61">
            <v>0.45</v>
          </cell>
          <cell r="E61">
            <v>257185.75</v>
          </cell>
        </row>
        <row r="62">
          <cell r="B62">
            <v>60</v>
          </cell>
          <cell r="C62">
            <v>396727</v>
          </cell>
          <cell r="D62">
            <v>0.09</v>
          </cell>
          <cell r="E62">
            <v>400476.07</v>
          </cell>
        </row>
        <row r="63">
          <cell r="B63">
            <v>61</v>
          </cell>
          <cell r="C63">
            <v>110511</v>
          </cell>
          <cell r="D63">
            <v>0.28999999999999998</v>
          </cell>
          <cell r="E63">
            <v>113876.06</v>
          </cell>
        </row>
        <row r="64">
          <cell r="B64">
            <v>62</v>
          </cell>
          <cell r="C64">
            <v>162790</v>
          </cell>
          <cell r="D64">
            <v>0.32</v>
          </cell>
          <cell r="E64">
            <v>168259.74</v>
          </cell>
        </row>
        <row r="65">
          <cell r="B65">
            <v>63</v>
          </cell>
          <cell r="C65">
            <v>193718</v>
          </cell>
          <cell r="D65">
            <v>0.2</v>
          </cell>
          <cell r="E65">
            <v>197786.08</v>
          </cell>
        </row>
        <row r="66">
          <cell r="B66">
            <v>64</v>
          </cell>
          <cell r="C66">
            <v>208916</v>
          </cell>
          <cell r="D66">
            <v>0.27</v>
          </cell>
          <cell r="E66">
            <v>214838.77</v>
          </cell>
        </row>
        <row r="67">
          <cell r="B67">
            <v>65</v>
          </cell>
          <cell r="C67">
            <v>144051</v>
          </cell>
          <cell r="D67">
            <v>0.32</v>
          </cell>
          <cell r="E67">
            <v>148891.10999999999</v>
          </cell>
        </row>
        <row r="68">
          <cell r="B68">
            <v>66</v>
          </cell>
          <cell r="C68">
            <v>216961</v>
          </cell>
          <cell r="D68">
            <v>0.17</v>
          </cell>
          <cell r="E68">
            <v>220833.75</v>
          </cell>
        </row>
        <row r="69">
          <cell r="B69">
            <v>67</v>
          </cell>
          <cell r="C69">
            <v>119595</v>
          </cell>
          <cell r="D69">
            <v>0.32</v>
          </cell>
          <cell r="E69">
            <v>123613.39</v>
          </cell>
        </row>
        <row r="70">
          <cell r="C70">
            <v>17131699</v>
          </cell>
          <cell r="E70">
            <v>17635902.469999999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П "/>
      <sheetName val="МТР"/>
      <sheetName val="Б ст СМП"/>
      <sheetName val="Б ст  АПП "/>
      <sheetName val="Б ст КС"/>
      <sheetName val="Б ст ДС"/>
      <sheetName val="тарифы"/>
    </sheetNames>
    <sheetDataSet>
      <sheetData sheetId="0" refreshError="1"/>
      <sheetData sheetId="1" refreshError="1">
        <row r="48">
          <cell r="F48">
            <v>526</v>
          </cell>
          <cell r="H48">
            <v>69021341.299999997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</sheetNames>
    <sheetDataSet>
      <sheetData sheetId="0" refreshError="1"/>
      <sheetData sheetId="1">
        <row r="30">
          <cell r="D30">
            <v>6869</v>
          </cell>
          <cell r="E30">
            <v>15845920.689999999</v>
          </cell>
          <cell r="F30">
            <v>1500</v>
          </cell>
          <cell r="G30">
            <v>3414821.5</v>
          </cell>
          <cell r="H30">
            <v>1070</v>
          </cell>
          <cell r="I30">
            <v>4858017.4000000004</v>
          </cell>
          <cell r="J30">
            <v>240</v>
          </cell>
          <cell r="K30">
            <v>527531.80000000005</v>
          </cell>
          <cell r="L30">
            <v>100</v>
          </cell>
          <cell r="M30">
            <v>263713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МП 2023"/>
      <sheetName val="АПП 2023 Итог"/>
      <sheetName val="первоначальный с ЦАОП"/>
      <sheetName val="АПП 2023 "/>
      <sheetName val="свод"/>
    </sheetNames>
    <sheetDataSet>
      <sheetData sheetId="0" refreshError="1"/>
      <sheetData sheetId="1" refreshError="1">
        <row r="103">
          <cell r="Y103">
            <v>7100</v>
          </cell>
          <cell r="Z103">
            <v>3131952</v>
          </cell>
          <cell r="AK103">
            <v>1000</v>
          </cell>
          <cell r="AL103">
            <v>929603</v>
          </cell>
          <cell r="AO103">
            <v>840</v>
          </cell>
          <cell r="AP103">
            <v>4331964</v>
          </cell>
          <cell r="AW103">
            <v>70350</v>
          </cell>
          <cell r="AX103">
            <v>70076389</v>
          </cell>
          <cell r="BA103">
            <v>2280</v>
          </cell>
          <cell r="BB103">
            <v>3100260</v>
          </cell>
          <cell r="BM103">
            <v>3900</v>
          </cell>
          <cell r="BN103">
            <v>3152721</v>
          </cell>
          <cell r="BQ103">
            <v>39430</v>
          </cell>
          <cell r="BR103">
            <v>40409451</v>
          </cell>
          <cell r="BU103">
            <v>17620</v>
          </cell>
          <cell r="BV103">
            <v>8698320</v>
          </cell>
          <cell r="BY103">
            <v>17000</v>
          </cell>
          <cell r="BZ103">
            <v>8045250</v>
          </cell>
        </row>
        <row r="104">
          <cell r="U104">
            <v>500</v>
          </cell>
          <cell r="V104">
            <v>1507980</v>
          </cell>
          <cell r="Y104">
            <v>250</v>
          </cell>
          <cell r="Z104">
            <v>264673</v>
          </cell>
          <cell r="AS104">
            <v>450</v>
          </cell>
          <cell r="AT104">
            <v>4365963</v>
          </cell>
          <cell r="BM104">
            <v>1310</v>
          </cell>
          <cell r="BN104">
            <v>2965211</v>
          </cell>
          <cell r="BU104">
            <v>21190</v>
          </cell>
          <cell r="BV104">
            <v>36100767</v>
          </cell>
          <cell r="BY104">
            <v>9000</v>
          </cell>
          <cell r="BZ104">
            <v>15333030</v>
          </cell>
        </row>
        <row r="105">
          <cell r="M105">
            <v>6500</v>
          </cell>
          <cell r="N105">
            <v>8460095</v>
          </cell>
          <cell r="Q105">
            <v>7500</v>
          </cell>
          <cell r="R105">
            <v>9761648</v>
          </cell>
          <cell r="AC105">
            <v>4500</v>
          </cell>
          <cell r="AD105">
            <v>5856989</v>
          </cell>
          <cell r="AG105">
            <v>17600</v>
          </cell>
          <cell r="AH105">
            <v>65245285</v>
          </cell>
          <cell r="AK105">
            <v>15000</v>
          </cell>
          <cell r="AL105">
            <v>22363088</v>
          </cell>
          <cell r="BE105">
            <v>10333</v>
          </cell>
          <cell r="BF105">
            <v>13449237</v>
          </cell>
          <cell r="BI105">
            <v>7500</v>
          </cell>
          <cell r="BJ105">
            <v>12601440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9"/>
  <sheetViews>
    <sheetView tabSelected="1" view="pageBreakPreview" topLeftCell="A37" zoomScale="140" zoomScaleNormal="100" zoomScaleSheetLayoutView="140" workbookViewId="0">
      <selection activeCell="A50" sqref="A50:XFD50"/>
    </sheetView>
  </sheetViews>
  <sheetFormatPr defaultColWidth="9" defaultRowHeight="12.75" x14ac:dyDescent="0.2"/>
  <cols>
    <col min="1" max="1" width="25.7109375" style="186" customWidth="1"/>
    <col min="2" max="2" width="56" style="187" customWidth="1"/>
    <col min="3" max="16384" width="9" style="185"/>
  </cols>
  <sheetData>
    <row r="3" spans="1:2" ht="25.5" x14ac:dyDescent="0.2">
      <c r="B3" s="194" t="s">
        <v>469</v>
      </c>
    </row>
    <row r="4" spans="1:2" ht="44.25" customHeight="1" thickBot="1" x14ac:dyDescent="0.25">
      <c r="A4" s="208" t="s">
        <v>463</v>
      </c>
      <c r="B4" s="208"/>
    </row>
    <row r="5" spans="1:2" x14ac:dyDescent="0.2">
      <c r="A5" s="188" t="s">
        <v>461</v>
      </c>
      <c r="B5" s="189" t="s">
        <v>462</v>
      </c>
    </row>
    <row r="6" spans="1:2" x14ac:dyDescent="0.2">
      <c r="A6" s="190" t="s">
        <v>371</v>
      </c>
      <c r="B6" s="191" t="s">
        <v>372</v>
      </c>
    </row>
    <row r="7" spans="1:2" x14ac:dyDescent="0.2">
      <c r="A7" s="190" t="s">
        <v>279</v>
      </c>
      <c r="B7" s="191" t="s">
        <v>373</v>
      </c>
    </row>
    <row r="8" spans="1:2" x14ac:dyDescent="0.2">
      <c r="A8" s="190" t="s">
        <v>270</v>
      </c>
      <c r="B8" s="191" t="s">
        <v>374</v>
      </c>
    </row>
    <row r="9" spans="1:2" x14ac:dyDescent="0.2">
      <c r="A9" s="190" t="s">
        <v>375</v>
      </c>
      <c r="B9" s="191" t="s">
        <v>376</v>
      </c>
    </row>
    <row r="10" spans="1:2" ht="25.5" x14ac:dyDescent="0.2">
      <c r="A10" s="190" t="s">
        <v>273</v>
      </c>
      <c r="B10" s="191" t="s">
        <v>377</v>
      </c>
    </row>
    <row r="11" spans="1:2" ht="38.25" x14ac:dyDescent="0.2">
      <c r="A11" s="190" t="s">
        <v>378</v>
      </c>
      <c r="B11" s="191" t="s">
        <v>379</v>
      </c>
    </row>
    <row r="12" spans="1:2" ht="25.5" x14ac:dyDescent="0.2">
      <c r="A12" s="190" t="s">
        <v>380</v>
      </c>
      <c r="B12" s="191" t="s">
        <v>381</v>
      </c>
    </row>
    <row r="13" spans="1:2" ht="38.25" x14ac:dyDescent="0.2">
      <c r="A13" s="190" t="s">
        <v>382</v>
      </c>
      <c r="B13" s="191" t="s">
        <v>383</v>
      </c>
    </row>
    <row r="14" spans="1:2" ht="38.25" x14ac:dyDescent="0.2">
      <c r="A14" s="190" t="s">
        <v>384</v>
      </c>
      <c r="B14" s="191" t="s">
        <v>385</v>
      </c>
    </row>
    <row r="15" spans="1:2" ht="25.5" x14ac:dyDescent="0.2">
      <c r="A15" s="190" t="s">
        <v>274</v>
      </c>
      <c r="B15" s="191" t="s">
        <v>386</v>
      </c>
    </row>
    <row r="16" spans="1:2" x14ac:dyDescent="0.2">
      <c r="A16" s="190" t="s">
        <v>387</v>
      </c>
      <c r="B16" s="191" t="s">
        <v>388</v>
      </c>
    </row>
    <row r="17" spans="1:2" ht="25.5" x14ac:dyDescent="0.2">
      <c r="A17" s="190" t="s">
        <v>389</v>
      </c>
      <c r="B17" s="191" t="s">
        <v>390</v>
      </c>
    </row>
    <row r="18" spans="1:2" ht="25.5" x14ac:dyDescent="0.2">
      <c r="A18" s="190" t="s">
        <v>391</v>
      </c>
      <c r="B18" s="191" t="s">
        <v>392</v>
      </c>
    </row>
    <row r="19" spans="1:2" x14ac:dyDescent="0.2">
      <c r="A19" s="190" t="s">
        <v>127</v>
      </c>
      <c r="B19" s="191" t="s">
        <v>393</v>
      </c>
    </row>
    <row r="20" spans="1:2" ht="25.5" x14ac:dyDescent="0.2">
      <c r="A20" s="190" t="s">
        <v>121</v>
      </c>
      <c r="B20" s="191" t="s">
        <v>394</v>
      </c>
    </row>
    <row r="21" spans="1:2" x14ac:dyDescent="0.2">
      <c r="A21" s="190" t="s">
        <v>126</v>
      </c>
      <c r="B21" s="191" t="s">
        <v>395</v>
      </c>
    </row>
    <row r="22" spans="1:2" ht="25.5" x14ac:dyDescent="0.2">
      <c r="A22" s="190" t="s">
        <v>365</v>
      </c>
      <c r="B22" s="191" t="s">
        <v>396</v>
      </c>
    </row>
    <row r="23" spans="1:2" ht="25.5" x14ac:dyDescent="0.2">
      <c r="A23" s="190" t="s">
        <v>122</v>
      </c>
      <c r="B23" s="191" t="s">
        <v>397</v>
      </c>
    </row>
    <row r="24" spans="1:2" x14ac:dyDescent="0.2">
      <c r="A24" s="190" t="s">
        <v>125</v>
      </c>
      <c r="B24" s="191" t="s">
        <v>398</v>
      </c>
    </row>
    <row r="25" spans="1:2" x14ac:dyDescent="0.2">
      <c r="A25" s="190" t="s">
        <v>124</v>
      </c>
      <c r="B25" s="191" t="s">
        <v>399</v>
      </c>
    </row>
    <row r="26" spans="1:2" ht="25.5" x14ac:dyDescent="0.2">
      <c r="A26" s="190" t="s">
        <v>400</v>
      </c>
      <c r="B26" s="191" t="s">
        <v>401</v>
      </c>
    </row>
    <row r="27" spans="1:2" ht="25.5" x14ac:dyDescent="0.2">
      <c r="A27" s="190" t="s">
        <v>402</v>
      </c>
      <c r="B27" s="191" t="s">
        <v>403</v>
      </c>
    </row>
    <row r="28" spans="1:2" ht="25.5" x14ac:dyDescent="0.2">
      <c r="A28" s="190" t="s">
        <v>404</v>
      </c>
      <c r="B28" s="191" t="s">
        <v>403</v>
      </c>
    </row>
    <row r="29" spans="1:2" ht="25.5" x14ac:dyDescent="0.2">
      <c r="A29" s="190" t="s">
        <v>405</v>
      </c>
      <c r="B29" s="191" t="s">
        <v>406</v>
      </c>
    </row>
    <row r="30" spans="1:2" ht="25.5" x14ac:dyDescent="0.2">
      <c r="A30" s="190" t="s">
        <v>407</v>
      </c>
      <c r="B30" s="191" t="s">
        <v>406</v>
      </c>
    </row>
    <row r="31" spans="1:2" x14ac:dyDescent="0.2">
      <c r="A31" s="190" t="s">
        <v>408</v>
      </c>
      <c r="B31" s="191" t="s">
        <v>409</v>
      </c>
    </row>
    <row r="32" spans="1:2" x14ac:dyDescent="0.2">
      <c r="A32" s="190" t="s">
        <v>410</v>
      </c>
      <c r="B32" s="191" t="s">
        <v>411</v>
      </c>
    </row>
    <row r="33" spans="1:2" x14ac:dyDescent="0.2">
      <c r="A33" s="190" t="s">
        <v>412</v>
      </c>
      <c r="B33" s="191" t="s">
        <v>413</v>
      </c>
    </row>
    <row r="34" spans="1:2" x14ac:dyDescent="0.2">
      <c r="A34" s="190" t="s">
        <v>414</v>
      </c>
      <c r="B34" s="191" t="s">
        <v>415</v>
      </c>
    </row>
    <row r="35" spans="1:2" ht="25.5" x14ac:dyDescent="0.2">
      <c r="A35" s="190" t="s">
        <v>361</v>
      </c>
      <c r="B35" s="191" t="s">
        <v>416</v>
      </c>
    </row>
    <row r="36" spans="1:2" ht="25.5" x14ac:dyDescent="0.2">
      <c r="A36" s="190" t="s">
        <v>362</v>
      </c>
      <c r="B36" s="191" t="s">
        <v>417</v>
      </c>
    </row>
    <row r="37" spans="1:2" ht="25.5" x14ac:dyDescent="0.2">
      <c r="A37" s="190" t="s">
        <v>364</v>
      </c>
      <c r="B37" s="191" t="s">
        <v>418</v>
      </c>
    </row>
    <row r="38" spans="1:2" ht="25.5" x14ac:dyDescent="0.2">
      <c r="A38" s="190" t="s">
        <v>363</v>
      </c>
      <c r="B38" s="191" t="s">
        <v>419</v>
      </c>
    </row>
    <row r="39" spans="1:2" x14ac:dyDescent="0.2">
      <c r="A39" s="190" t="s">
        <v>420</v>
      </c>
      <c r="B39" s="191" t="s">
        <v>421</v>
      </c>
    </row>
    <row r="40" spans="1:2" ht="25.5" x14ac:dyDescent="0.2">
      <c r="A40" s="190" t="s">
        <v>422</v>
      </c>
      <c r="B40" s="191" t="s">
        <v>423</v>
      </c>
    </row>
    <row r="41" spans="1:2" ht="25.5" x14ac:dyDescent="0.2">
      <c r="A41" s="190" t="s">
        <v>424</v>
      </c>
      <c r="B41" s="191" t="s">
        <v>425</v>
      </c>
    </row>
    <row r="42" spans="1:2" x14ac:dyDescent="0.2">
      <c r="A42" s="190" t="s">
        <v>426</v>
      </c>
      <c r="B42" s="191" t="s">
        <v>427</v>
      </c>
    </row>
    <row r="43" spans="1:2" ht="25.5" x14ac:dyDescent="0.2">
      <c r="A43" s="190" t="s">
        <v>428</v>
      </c>
      <c r="B43" s="191" t="s">
        <v>429</v>
      </c>
    </row>
    <row r="44" spans="1:2" ht="25.5" x14ac:dyDescent="0.2">
      <c r="A44" s="190" t="s">
        <v>430</v>
      </c>
      <c r="B44" s="191" t="s">
        <v>431</v>
      </c>
    </row>
    <row r="45" spans="1:2" ht="25.5" x14ac:dyDescent="0.2">
      <c r="A45" s="190" t="s">
        <v>432</v>
      </c>
      <c r="B45" s="191" t="s">
        <v>433</v>
      </c>
    </row>
    <row r="46" spans="1:2" ht="25.5" x14ac:dyDescent="0.2">
      <c r="A46" s="190" t="s">
        <v>367</v>
      </c>
      <c r="B46" s="191" t="s">
        <v>434</v>
      </c>
    </row>
    <row r="47" spans="1:2" ht="25.5" x14ac:dyDescent="0.2">
      <c r="A47" s="190" t="s">
        <v>368</v>
      </c>
      <c r="B47" s="191" t="s">
        <v>435</v>
      </c>
    </row>
    <row r="48" spans="1:2" ht="38.25" x14ac:dyDescent="0.2">
      <c r="A48" s="190" t="s">
        <v>370</v>
      </c>
      <c r="B48" s="191" t="s">
        <v>436</v>
      </c>
    </row>
    <row r="49" spans="1:2" ht="25.5" x14ac:dyDescent="0.2">
      <c r="A49" s="190" t="s">
        <v>369</v>
      </c>
      <c r="B49" s="191" t="s">
        <v>437</v>
      </c>
    </row>
    <row r="50" spans="1:2" ht="25.5" x14ac:dyDescent="0.2">
      <c r="A50" s="190" t="s">
        <v>438</v>
      </c>
      <c r="B50" s="191" t="s">
        <v>439</v>
      </c>
    </row>
    <row r="51" spans="1:2" x14ac:dyDescent="0.2">
      <c r="A51" s="190" t="s">
        <v>440</v>
      </c>
      <c r="B51" s="191" t="s">
        <v>441</v>
      </c>
    </row>
    <row r="52" spans="1:2" ht="25.5" x14ac:dyDescent="0.2">
      <c r="A52" s="190" t="s">
        <v>442</v>
      </c>
      <c r="B52" s="191" t="s">
        <v>443</v>
      </c>
    </row>
    <row r="53" spans="1:2" ht="25.5" x14ac:dyDescent="0.2">
      <c r="A53" s="190" t="s">
        <v>444</v>
      </c>
      <c r="B53" s="191" t="s">
        <v>443</v>
      </c>
    </row>
    <row r="54" spans="1:2" ht="38.25" x14ac:dyDescent="0.2">
      <c r="A54" s="190" t="s">
        <v>445</v>
      </c>
      <c r="B54" s="191" t="s">
        <v>446</v>
      </c>
    </row>
    <row r="55" spans="1:2" ht="38.25" x14ac:dyDescent="0.2">
      <c r="A55" s="190" t="s">
        <v>447</v>
      </c>
      <c r="B55" s="191" t="s">
        <v>446</v>
      </c>
    </row>
    <row r="56" spans="1:2" ht="25.5" x14ac:dyDescent="0.2">
      <c r="A56" s="190" t="s">
        <v>448</v>
      </c>
      <c r="B56" s="191" t="s">
        <v>449</v>
      </c>
    </row>
    <row r="57" spans="1:2" ht="38.25" x14ac:dyDescent="0.2">
      <c r="A57" s="190" t="s">
        <v>450</v>
      </c>
      <c r="B57" s="191" t="s">
        <v>451</v>
      </c>
    </row>
    <row r="58" spans="1:2" x14ac:dyDescent="0.2">
      <c r="A58" s="190" t="s">
        <v>452</v>
      </c>
      <c r="B58" s="192"/>
    </row>
    <row r="59" spans="1:2" ht="25.5" x14ac:dyDescent="0.2">
      <c r="A59" s="190" t="s">
        <v>453</v>
      </c>
      <c r="B59" s="191" t="s">
        <v>454</v>
      </c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IU194"/>
  <sheetViews>
    <sheetView view="pageBreakPreview" topLeftCell="A137" zoomScale="60" zoomScaleNormal="100" workbookViewId="0">
      <selection activeCell="K157" sqref="K156:K157"/>
    </sheetView>
  </sheetViews>
  <sheetFormatPr defaultColWidth="17.5703125" defaultRowHeight="15.75" x14ac:dyDescent="0.25"/>
  <cols>
    <col min="1" max="1" width="3.85546875" style="35" customWidth="1"/>
    <col min="2" max="2" width="29.42578125" style="36" customWidth="1"/>
    <col min="3" max="3" width="35.5703125" style="37" customWidth="1"/>
    <col min="4" max="4" width="11.7109375" style="39" customWidth="1"/>
    <col min="5" max="5" width="15.140625" style="40" customWidth="1"/>
    <col min="6" max="6" width="15.140625" style="94" hidden="1" customWidth="1"/>
    <col min="7" max="7" width="19.7109375" style="95" customWidth="1"/>
    <col min="8" max="8" width="4.42578125" style="39" bestFit="1" customWidth="1"/>
    <col min="9" max="9" width="3.28515625" style="39" bestFit="1" customWidth="1"/>
    <col min="10" max="10" width="17.5703125" style="40"/>
    <col min="11" max="256" width="17.5703125" style="39"/>
    <col min="257" max="257" width="5.5703125" style="39" customWidth="1"/>
    <col min="258" max="258" width="39.140625" style="39" customWidth="1"/>
    <col min="259" max="259" width="0" style="39" hidden="1" customWidth="1"/>
    <col min="260" max="260" width="19" style="39" customWidth="1"/>
    <col min="261" max="261" width="13" style="39" customWidth="1"/>
    <col min="262" max="262" width="18.42578125" style="39" customWidth="1"/>
    <col min="263" max="263" width="19.7109375" style="39" customWidth="1"/>
    <col min="264" max="512" width="17.5703125" style="39"/>
    <col min="513" max="513" width="5.5703125" style="39" customWidth="1"/>
    <col min="514" max="514" width="39.140625" style="39" customWidth="1"/>
    <col min="515" max="515" width="0" style="39" hidden="1" customWidth="1"/>
    <col min="516" max="516" width="19" style="39" customWidth="1"/>
    <col min="517" max="517" width="13" style="39" customWidth="1"/>
    <col min="518" max="518" width="18.42578125" style="39" customWidth="1"/>
    <col min="519" max="519" width="19.7109375" style="39" customWidth="1"/>
    <col min="520" max="768" width="17.5703125" style="39"/>
    <col min="769" max="769" width="5.5703125" style="39" customWidth="1"/>
    <col min="770" max="770" width="39.140625" style="39" customWidth="1"/>
    <col min="771" max="771" width="0" style="39" hidden="1" customWidth="1"/>
    <col min="772" max="772" width="19" style="39" customWidth="1"/>
    <col min="773" max="773" width="13" style="39" customWidth="1"/>
    <col min="774" max="774" width="18.42578125" style="39" customWidth="1"/>
    <col min="775" max="775" width="19.7109375" style="39" customWidth="1"/>
    <col min="776" max="1024" width="17.5703125" style="39"/>
    <col min="1025" max="1025" width="5.5703125" style="39" customWidth="1"/>
    <col min="1026" max="1026" width="39.140625" style="39" customWidth="1"/>
    <col min="1027" max="1027" width="0" style="39" hidden="1" customWidth="1"/>
    <col min="1028" max="1028" width="19" style="39" customWidth="1"/>
    <col min="1029" max="1029" width="13" style="39" customWidth="1"/>
    <col min="1030" max="1030" width="18.42578125" style="39" customWidth="1"/>
    <col min="1031" max="1031" width="19.7109375" style="39" customWidth="1"/>
    <col min="1032" max="1280" width="17.5703125" style="39"/>
    <col min="1281" max="1281" width="5.5703125" style="39" customWidth="1"/>
    <col min="1282" max="1282" width="39.140625" style="39" customWidth="1"/>
    <col min="1283" max="1283" width="0" style="39" hidden="1" customWidth="1"/>
    <col min="1284" max="1284" width="19" style="39" customWidth="1"/>
    <col min="1285" max="1285" width="13" style="39" customWidth="1"/>
    <col min="1286" max="1286" width="18.42578125" style="39" customWidth="1"/>
    <col min="1287" max="1287" width="19.7109375" style="39" customWidth="1"/>
    <col min="1288" max="1536" width="17.5703125" style="39"/>
    <col min="1537" max="1537" width="5.5703125" style="39" customWidth="1"/>
    <col min="1538" max="1538" width="39.140625" style="39" customWidth="1"/>
    <col min="1539" max="1539" width="0" style="39" hidden="1" customWidth="1"/>
    <col min="1540" max="1540" width="19" style="39" customWidth="1"/>
    <col min="1541" max="1541" width="13" style="39" customWidth="1"/>
    <col min="1542" max="1542" width="18.42578125" style="39" customWidth="1"/>
    <col min="1543" max="1543" width="19.7109375" style="39" customWidth="1"/>
    <col min="1544" max="1792" width="17.5703125" style="39"/>
    <col min="1793" max="1793" width="5.5703125" style="39" customWidth="1"/>
    <col min="1794" max="1794" width="39.140625" style="39" customWidth="1"/>
    <col min="1795" max="1795" width="0" style="39" hidden="1" customWidth="1"/>
    <col min="1796" max="1796" width="19" style="39" customWidth="1"/>
    <col min="1797" max="1797" width="13" style="39" customWidth="1"/>
    <col min="1798" max="1798" width="18.42578125" style="39" customWidth="1"/>
    <col min="1799" max="1799" width="19.7109375" style="39" customWidth="1"/>
    <col min="1800" max="2048" width="17.5703125" style="39"/>
    <col min="2049" max="2049" width="5.5703125" style="39" customWidth="1"/>
    <col min="2050" max="2050" width="39.140625" style="39" customWidth="1"/>
    <col min="2051" max="2051" width="0" style="39" hidden="1" customWidth="1"/>
    <col min="2052" max="2052" width="19" style="39" customWidth="1"/>
    <col min="2053" max="2053" width="13" style="39" customWidth="1"/>
    <col min="2054" max="2054" width="18.42578125" style="39" customWidth="1"/>
    <col min="2055" max="2055" width="19.7109375" style="39" customWidth="1"/>
    <col min="2056" max="2304" width="17.5703125" style="39"/>
    <col min="2305" max="2305" width="5.5703125" style="39" customWidth="1"/>
    <col min="2306" max="2306" width="39.140625" style="39" customWidth="1"/>
    <col min="2307" max="2307" width="0" style="39" hidden="1" customWidth="1"/>
    <col min="2308" max="2308" width="19" style="39" customWidth="1"/>
    <col min="2309" max="2309" width="13" style="39" customWidth="1"/>
    <col min="2310" max="2310" width="18.42578125" style="39" customWidth="1"/>
    <col min="2311" max="2311" width="19.7109375" style="39" customWidth="1"/>
    <col min="2312" max="2560" width="17.5703125" style="39"/>
    <col min="2561" max="2561" width="5.5703125" style="39" customWidth="1"/>
    <col min="2562" max="2562" width="39.140625" style="39" customWidth="1"/>
    <col min="2563" max="2563" width="0" style="39" hidden="1" customWidth="1"/>
    <col min="2564" max="2564" width="19" style="39" customWidth="1"/>
    <col min="2565" max="2565" width="13" style="39" customWidth="1"/>
    <col min="2566" max="2566" width="18.42578125" style="39" customWidth="1"/>
    <col min="2567" max="2567" width="19.7109375" style="39" customWidth="1"/>
    <col min="2568" max="2816" width="17.5703125" style="39"/>
    <col min="2817" max="2817" width="5.5703125" style="39" customWidth="1"/>
    <col min="2818" max="2818" width="39.140625" style="39" customWidth="1"/>
    <col min="2819" max="2819" width="0" style="39" hidden="1" customWidth="1"/>
    <col min="2820" max="2820" width="19" style="39" customWidth="1"/>
    <col min="2821" max="2821" width="13" style="39" customWidth="1"/>
    <col min="2822" max="2822" width="18.42578125" style="39" customWidth="1"/>
    <col min="2823" max="2823" width="19.7109375" style="39" customWidth="1"/>
    <col min="2824" max="3072" width="17.5703125" style="39"/>
    <col min="3073" max="3073" width="5.5703125" style="39" customWidth="1"/>
    <col min="3074" max="3074" width="39.140625" style="39" customWidth="1"/>
    <col min="3075" max="3075" width="0" style="39" hidden="1" customWidth="1"/>
    <col min="3076" max="3076" width="19" style="39" customWidth="1"/>
    <col min="3077" max="3077" width="13" style="39" customWidth="1"/>
    <col min="3078" max="3078" width="18.42578125" style="39" customWidth="1"/>
    <col min="3079" max="3079" width="19.7109375" style="39" customWidth="1"/>
    <col min="3080" max="3328" width="17.5703125" style="39"/>
    <col min="3329" max="3329" width="5.5703125" style="39" customWidth="1"/>
    <col min="3330" max="3330" width="39.140625" style="39" customWidth="1"/>
    <col min="3331" max="3331" width="0" style="39" hidden="1" customWidth="1"/>
    <col min="3332" max="3332" width="19" style="39" customWidth="1"/>
    <col min="3333" max="3333" width="13" style="39" customWidth="1"/>
    <col min="3334" max="3334" width="18.42578125" style="39" customWidth="1"/>
    <col min="3335" max="3335" width="19.7109375" style="39" customWidth="1"/>
    <col min="3336" max="3584" width="17.5703125" style="39"/>
    <col min="3585" max="3585" width="5.5703125" style="39" customWidth="1"/>
    <col min="3586" max="3586" width="39.140625" style="39" customWidth="1"/>
    <col min="3587" max="3587" width="0" style="39" hidden="1" customWidth="1"/>
    <col min="3588" max="3588" width="19" style="39" customWidth="1"/>
    <col min="3589" max="3589" width="13" style="39" customWidth="1"/>
    <col min="3590" max="3590" width="18.42578125" style="39" customWidth="1"/>
    <col min="3591" max="3591" width="19.7109375" style="39" customWidth="1"/>
    <col min="3592" max="3840" width="17.5703125" style="39"/>
    <col min="3841" max="3841" width="5.5703125" style="39" customWidth="1"/>
    <col min="3842" max="3842" width="39.140625" style="39" customWidth="1"/>
    <col min="3843" max="3843" width="0" style="39" hidden="1" customWidth="1"/>
    <col min="3844" max="3844" width="19" style="39" customWidth="1"/>
    <col min="3845" max="3845" width="13" style="39" customWidth="1"/>
    <col min="3846" max="3846" width="18.42578125" style="39" customWidth="1"/>
    <col min="3847" max="3847" width="19.7109375" style="39" customWidth="1"/>
    <col min="3848" max="4096" width="17.5703125" style="39"/>
    <col min="4097" max="4097" width="5.5703125" style="39" customWidth="1"/>
    <col min="4098" max="4098" width="39.140625" style="39" customWidth="1"/>
    <col min="4099" max="4099" width="0" style="39" hidden="1" customWidth="1"/>
    <col min="4100" max="4100" width="19" style="39" customWidth="1"/>
    <col min="4101" max="4101" width="13" style="39" customWidth="1"/>
    <col min="4102" max="4102" width="18.42578125" style="39" customWidth="1"/>
    <col min="4103" max="4103" width="19.7109375" style="39" customWidth="1"/>
    <col min="4104" max="4352" width="17.5703125" style="39"/>
    <col min="4353" max="4353" width="5.5703125" style="39" customWidth="1"/>
    <col min="4354" max="4354" width="39.140625" style="39" customWidth="1"/>
    <col min="4355" max="4355" width="0" style="39" hidden="1" customWidth="1"/>
    <col min="4356" max="4356" width="19" style="39" customWidth="1"/>
    <col min="4357" max="4357" width="13" style="39" customWidth="1"/>
    <col min="4358" max="4358" width="18.42578125" style="39" customWidth="1"/>
    <col min="4359" max="4359" width="19.7109375" style="39" customWidth="1"/>
    <col min="4360" max="4608" width="17.5703125" style="39"/>
    <col min="4609" max="4609" width="5.5703125" style="39" customWidth="1"/>
    <col min="4610" max="4610" width="39.140625" style="39" customWidth="1"/>
    <col min="4611" max="4611" width="0" style="39" hidden="1" customWidth="1"/>
    <col min="4612" max="4612" width="19" style="39" customWidth="1"/>
    <col min="4613" max="4613" width="13" style="39" customWidth="1"/>
    <col min="4614" max="4614" width="18.42578125" style="39" customWidth="1"/>
    <col min="4615" max="4615" width="19.7109375" style="39" customWidth="1"/>
    <col min="4616" max="4864" width="17.5703125" style="39"/>
    <col min="4865" max="4865" width="5.5703125" style="39" customWidth="1"/>
    <col min="4866" max="4866" width="39.140625" style="39" customWidth="1"/>
    <col min="4867" max="4867" width="0" style="39" hidden="1" customWidth="1"/>
    <col min="4868" max="4868" width="19" style="39" customWidth="1"/>
    <col min="4869" max="4869" width="13" style="39" customWidth="1"/>
    <col min="4870" max="4870" width="18.42578125" style="39" customWidth="1"/>
    <col min="4871" max="4871" width="19.7109375" style="39" customWidth="1"/>
    <col min="4872" max="5120" width="17.5703125" style="39"/>
    <col min="5121" max="5121" width="5.5703125" style="39" customWidth="1"/>
    <col min="5122" max="5122" width="39.140625" style="39" customWidth="1"/>
    <col min="5123" max="5123" width="0" style="39" hidden="1" customWidth="1"/>
    <col min="5124" max="5124" width="19" style="39" customWidth="1"/>
    <col min="5125" max="5125" width="13" style="39" customWidth="1"/>
    <col min="5126" max="5126" width="18.42578125" style="39" customWidth="1"/>
    <col min="5127" max="5127" width="19.7109375" style="39" customWidth="1"/>
    <col min="5128" max="5376" width="17.5703125" style="39"/>
    <col min="5377" max="5377" width="5.5703125" style="39" customWidth="1"/>
    <col min="5378" max="5378" width="39.140625" style="39" customWidth="1"/>
    <col min="5379" max="5379" width="0" style="39" hidden="1" customWidth="1"/>
    <col min="5380" max="5380" width="19" style="39" customWidth="1"/>
    <col min="5381" max="5381" width="13" style="39" customWidth="1"/>
    <col min="5382" max="5382" width="18.42578125" style="39" customWidth="1"/>
    <col min="5383" max="5383" width="19.7109375" style="39" customWidth="1"/>
    <col min="5384" max="5632" width="17.5703125" style="39"/>
    <col min="5633" max="5633" width="5.5703125" style="39" customWidth="1"/>
    <col min="5634" max="5634" width="39.140625" style="39" customWidth="1"/>
    <col min="5635" max="5635" width="0" style="39" hidden="1" customWidth="1"/>
    <col min="5636" max="5636" width="19" style="39" customWidth="1"/>
    <col min="5637" max="5637" width="13" style="39" customWidth="1"/>
    <col min="5638" max="5638" width="18.42578125" style="39" customWidth="1"/>
    <col min="5639" max="5639" width="19.7109375" style="39" customWidth="1"/>
    <col min="5640" max="5888" width="17.5703125" style="39"/>
    <col min="5889" max="5889" width="5.5703125" style="39" customWidth="1"/>
    <col min="5890" max="5890" width="39.140625" style="39" customWidth="1"/>
    <col min="5891" max="5891" width="0" style="39" hidden="1" customWidth="1"/>
    <col min="5892" max="5892" width="19" style="39" customWidth="1"/>
    <col min="5893" max="5893" width="13" style="39" customWidth="1"/>
    <col min="5894" max="5894" width="18.42578125" style="39" customWidth="1"/>
    <col min="5895" max="5895" width="19.7109375" style="39" customWidth="1"/>
    <col min="5896" max="6144" width="17.5703125" style="39"/>
    <col min="6145" max="6145" width="5.5703125" style="39" customWidth="1"/>
    <col min="6146" max="6146" width="39.140625" style="39" customWidth="1"/>
    <col min="6147" max="6147" width="0" style="39" hidden="1" customWidth="1"/>
    <col min="6148" max="6148" width="19" style="39" customWidth="1"/>
    <col min="6149" max="6149" width="13" style="39" customWidth="1"/>
    <col min="6150" max="6150" width="18.42578125" style="39" customWidth="1"/>
    <col min="6151" max="6151" width="19.7109375" style="39" customWidth="1"/>
    <col min="6152" max="6400" width="17.5703125" style="39"/>
    <col min="6401" max="6401" width="5.5703125" style="39" customWidth="1"/>
    <col min="6402" max="6402" width="39.140625" style="39" customWidth="1"/>
    <col min="6403" max="6403" width="0" style="39" hidden="1" customWidth="1"/>
    <col min="6404" max="6404" width="19" style="39" customWidth="1"/>
    <col min="6405" max="6405" width="13" style="39" customWidth="1"/>
    <col min="6406" max="6406" width="18.42578125" style="39" customWidth="1"/>
    <col min="6407" max="6407" width="19.7109375" style="39" customWidth="1"/>
    <col min="6408" max="6656" width="17.5703125" style="39"/>
    <col min="6657" max="6657" width="5.5703125" style="39" customWidth="1"/>
    <col min="6658" max="6658" width="39.140625" style="39" customWidth="1"/>
    <col min="6659" max="6659" width="0" style="39" hidden="1" customWidth="1"/>
    <col min="6660" max="6660" width="19" style="39" customWidth="1"/>
    <col min="6661" max="6661" width="13" style="39" customWidth="1"/>
    <col min="6662" max="6662" width="18.42578125" style="39" customWidth="1"/>
    <col min="6663" max="6663" width="19.7109375" style="39" customWidth="1"/>
    <col min="6664" max="6912" width="17.5703125" style="39"/>
    <col min="6913" max="6913" width="5.5703125" style="39" customWidth="1"/>
    <col min="6914" max="6914" width="39.140625" style="39" customWidth="1"/>
    <col min="6915" max="6915" width="0" style="39" hidden="1" customWidth="1"/>
    <col min="6916" max="6916" width="19" style="39" customWidth="1"/>
    <col min="6917" max="6917" width="13" style="39" customWidth="1"/>
    <col min="6918" max="6918" width="18.42578125" style="39" customWidth="1"/>
    <col min="6919" max="6919" width="19.7109375" style="39" customWidth="1"/>
    <col min="6920" max="7168" width="17.5703125" style="39"/>
    <col min="7169" max="7169" width="5.5703125" style="39" customWidth="1"/>
    <col min="7170" max="7170" width="39.140625" style="39" customWidth="1"/>
    <col min="7171" max="7171" width="0" style="39" hidden="1" customWidth="1"/>
    <col min="7172" max="7172" width="19" style="39" customWidth="1"/>
    <col min="7173" max="7173" width="13" style="39" customWidth="1"/>
    <col min="7174" max="7174" width="18.42578125" style="39" customWidth="1"/>
    <col min="7175" max="7175" width="19.7109375" style="39" customWidth="1"/>
    <col min="7176" max="7424" width="17.5703125" style="39"/>
    <col min="7425" max="7425" width="5.5703125" style="39" customWidth="1"/>
    <col min="7426" max="7426" width="39.140625" style="39" customWidth="1"/>
    <col min="7427" max="7427" width="0" style="39" hidden="1" customWidth="1"/>
    <col min="7428" max="7428" width="19" style="39" customWidth="1"/>
    <col min="7429" max="7429" width="13" style="39" customWidth="1"/>
    <col min="7430" max="7430" width="18.42578125" style="39" customWidth="1"/>
    <col min="7431" max="7431" width="19.7109375" style="39" customWidth="1"/>
    <col min="7432" max="7680" width="17.5703125" style="39"/>
    <col min="7681" max="7681" width="5.5703125" style="39" customWidth="1"/>
    <col min="7682" max="7682" width="39.140625" style="39" customWidth="1"/>
    <col min="7683" max="7683" width="0" style="39" hidden="1" customWidth="1"/>
    <col min="7684" max="7684" width="19" style="39" customWidth="1"/>
    <col min="7685" max="7685" width="13" style="39" customWidth="1"/>
    <col min="7686" max="7686" width="18.42578125" style="39" customWidth="1"/>
    <col min="7687" max="7687" width="19.7109375" style="39" customWidth="1"/>
    <col min="7688" max="7936" width="17.5703125" style="39"/>
    <col min="7937" max="7937" width="5.5703125" style="39" customWidth="1"/>
    <col min="7938" max="7938" width="39.140625" style="39" customWidth="1"/>
    <col min="7939" max="7939" width="0" style="39" hidden="1" customWidth="1"/>
    <col min="7940" max="7940" width="19" style="39" customWidth="1"/>
    <col min="7941" max="7941" width="13" style="39" customWidth="1"/>
    <col min="7942" max="7942" width="18.42578125" style="39" customWidth="1"/>
    <col min="7943" max="7943" width="19.7109375" style="39" customWidth="1"/>
    <col min="7944" max="8192" width="17.5703125" style="39"/>
    <col min="8193" max="8193" width="5.5703125" style="39" customWidth="1"/>
    <col min="8194" max="8194" width="39.140625" style="39" customWidth="1"/>
    <col min="8195" max="8195" width="0" style="39" hidden="1" customWidth="1"/>
    <col min="8196" max="8196" width="19" style="39" customWidth="1"/>
    <col min="8197" max="8197" width="13" style="39" customWidth="1"/>
    <col min="8198" max="8198" width="18.42578125" style="39" customWidth="1"/>
    <col min="8199" max="8199" width="19.7109375" style="39" customWidth="1"/>
    <col min="8200" max="8448" width="17.5703125" style="39"/>
    <col min="8449" max="8449" width="5.5703125" style="39" customWidth="1"/>
    <col min="8450" max="8450" width="39.140625" style="39" customWidth="1"/>
    <col min="8451" max="8451" width="0" style="39" hidden="1" customWidth="1"/>
    <col min="8452" max="8452" width="19" style="39" customWidth="1"/>
    <col min="8453" max="8453" width="13" style="39" customWidth="1"/>
    <col min="8454" max="8454" width="18.42578125" style="39" customWidth="1"/>
    <col min="8455" max="8455" width="19.7109375" style="39" customWidth="1"/>
    <col min="8456" max="8704" width="17.5703125" style="39"/>
    <col min="8705" max="8705" width="5.5703125" style="39" customWidth="1"/>
    <col min="8706" max="8706" width="39.140625" style="39" customWidth="1"/>
    <col min="8707" max="8707" width="0" style="39" hidden="1" customWidth="1"/>
    <col min="8708" max="8708" width="19" style="39" customWidth="1"/>
    <col min="8709" max="8709" width="13" style="39" customWidth="1"/>
    <col min="8710" max="8710" width="18.42578125" style="39" customWidth="1"/>
    <col min="8711" max="8711" width="19.7109375" style="39" customWidth="1"/>
    <col min="8712" max="8960" width="17.5703125" style="39"/>
    <col min="8961" max="8961" width="5.5703125" style="39" customWidth="1"/>
    <col min="8962" max="8962" width="39.140625" style="39" customWidth="1"/>
    <col min="8963" max="8963" width="0" style="39" hidden="1" customWidth="1"/>
    <col min="8964" max="8964" width="19" style="39" customWidth="1"/>
    <col min="8965" max="8965" width="13" style="39" customWidth="1"/>
    <col min="8966" max="8966" width="18.42578125" style="39" customWidth="1"/>
    <col min="8967" max="8967" width="19.7109375" style="39" customWidth="1"/>
    <col min="8968" max="9216" width="17.5703125" style="39"/>
    <col min="9217" max="9217" width="5.5703125" style="39" customWidth="1"/>
    <col min="9218" max="9218" width="39.140625" style="39" customWidth="1"/>
    <col min="9219" max="9219" width="0" style="39" hidden="1" customWidth="1"/>
    <col min="9220" max="9220" width="19" style="39" customWidth="1"/>
    <col min="9221" max="9221" width="13" style="39" customWidth="1"/>
    <col min="9222" max="9222" width="18.42578125" style="39" customWidth="1"/>
    <col min="9223" max="9223" width="19.7109375" style="39" customWidth="1"/>
    <col min="9224" max="9472" width="17.5703125" style="39"/>
    <col min="9473" max="9473" width="5.5703125" style="39" customWidth="1"/>
    <col min="9474" max="9474" width="39.140625" style="39" customWidth="1"/>
    <col min="9475" max="9475" width="0" style="39" hidden="1" customWidth="1"/>
    <col min="9476" max="9476" width="19" style="39" customWidth="1"/>
    <col min="9477" max="9477" width="13" style="39" customWidth="1"/>
    <col min="9478" max="9478" width="18.42578125" style="39" customWidth="1"/>
    <col min="9479" max="9479" width="19.7109375" style="39" customWidth="1"/>
    <col min="9480" max="9728" width="17.5703125" style="39"/>
    <col min="9729" max="9729" width="5.5703125" style="39" customWidth="1"/>
    <col min="9730" max="9730" width="39.140625" style="39" customWidth="1"/>
    <col min="9731" max="9731" width="0" style="39" hidden="1" customWidth="1"/>
    <col min="9732" max="9732" width="19" style="39" customWidth="1"/>
    <col min="9733" max="9733" width="13" style="39" customWidth="1"/>
    <col min="9734" max="9734" width="18.42578125" style="39" customWidth="1"/>
    <col min="9735" max="9735" width="19.7109375" style="39" customWidth="1"/>
    <col min="9736" max="9984" width="17.5703125" style="39"/>
    <col min="9985" max="9985" width="5.5703125" style="39" customWidth="1"/>
    <col min="9986" max="9986" width="39.140625" style="39" customWidth="1"/>
    <col min="9987" max="9987" width="0" style="39" hidden="1" customWidth="1"/>
    <col min="9988" max="9988" width="19" style="39" customWidth="1"/>
    <col min="9989" max="9989" width="13" style="39" customWidth="1"/>
    <col min="9990" max="9990" width="18.42578125" style="39" customWidth="1"/>
    <col min="9991" max="9991" width="19.7109375" style="39" customWidth="1"/>
    <col min="9992" max="10240" width="17.5703125" style="39"/>
    <col min="10241" max="10241" width="5.5703125" style="39" customWidth="1"/>
    <col min="10242" max="10242" width="39.140625" style="39" customWidth="1"/>
    <col min="10243" max="10243" width="0" style="39" hidden="1" customWidth="1"/>
    <col min="10244" max="10244" width="19" style="39" customWidth="1"/>
    <col min="10245" max="10245" width="13" style="39" customWidth="1"/>
    <col min="10246" max="10246" width="18.42578125" style="39" customWidth="1"/>
    <col min="10247" max="10247" width="19.7109375" style="39" customWidth="1"/>
    <col min="10248" max="10496" width="17.5703125" style="39"/>
    <col min="10497" max="10497" width="5.5703125" style="39" customWidth="1"/>
    <col min="10498" max="10498" width="39.140625" style="39" customWidth="1"/>
    <col min="10499" max="10499" width="0" style="39" hidden="1" customWidth="1"/>
    <col min="10500" max="10500" width="19" style="39" customWidth="1"/>
    <col min="10501" max="10501" width="13" style="39" customWidth="1"/>
    <col min="10502" max="10502" width="18.42578125" style="39" customWidth="1"/>
    <col min="10503" max="10503" width="19.7109375" style="39" customWidth="1"/>
    <col min="10504" max="10752" width="17.5703125" style="39"/>
    <col min="10753" max="10753" width="5.5703125" style="39" customWidth="1"/>
    <col min="10754" max="10754" width="39.140625" style="39" customWidth="1"/>
    <col min="10755" max="10755" width="0" style="39" hidden="1" customWidth="1"/>
    <col min="10756" max="10756" width="19" style="39" customWidth="1"/>
    <col min="10757" max="10757" width="13" style="39" customWidth="1"/>
    <col min="10758" max="10758" width="18.42578125" style="39" customWidth="1"/>
    <col min="10759" max="10759" width="19.7109375" style="39" customWidth="1"/>
    <col min="10760" max="11008" width="17.5703125" style="39"/>
    <col min="11009" max="11009" width="5.5703125" style="39" customWidth="1"/>
    <col min="11010" max="11010" width="39.140625" style="39" customWidth="1"/>
    <col min="11011" max="11011" width="0" style="39" hidden="1" customWidth="1"/>
    <col min="11012" max="11012" width="19" style="39" customWidth="1"/>
    <col min="11013" max="11013" width="13" style="39" customWidth="1"/>
    <col min="11014" max="11014" width="18.42578125" style="39" customWidth="1"/>
    <col min="11015" max="11015" width="19.7109375" style="39" customWidth="1"/>
    <col min="11016" max="11264" width="17.5703125" style="39"/>
    <col min="11265" max="11265" width="5.5703125" style="39" customWidth="1"/>
    <col min="11266" max="11266" width="39.140625" style="39" customWidth="1"/>
    <col min="11267" max="11267" width="0" style="39" hidden="1" customWidth="1"/>
    <col min="11268" max="11268" width="19" style="39" customWidth="1"/>
    <col min="11269" max="11269" width="13" style="39" customWidth="1"/>
    <col min="11270" max="11270" width="18.42578125" style="39" customWidth="1"/>
    <col min="11271" max="11271" width="19.7109375" style="39" customWidth="1"/>
    <col min="11272" max="11520" width="17.5703125" style="39"/>
    <col min="11521" max="11521" width="5.5703125" style="39" customWidth="1"/>
    <col min="11522" max="11522" width="39.140625" style="39" customWidth="1"/>
    <col min="11523" max="11523" width="0" style="39" hidden="1" customWidth="1"/>
    <col min="11524" max="11524" width="19" style="39" customWidth="1"/>
    <col min="11525" max="11525" width="13" style="39" customWidth="1"/>
    <col min="11526" max="11526" width="18.42578125" style="39" customWidth="1"/>
    <col min="11527" max="11527" width="19.7109375" style="39" customWidth="1"/>
    <col min="11528" max="11776" width="17.5703125" style="39"/>
    <col min="11777" max="11777" width="5.5703125" style="39" customWidth="1"/>
    <col min="11778" max="11778" width="39.140625" style="39" customWidth="1"/>
    <col min="11779" max="11779" width="0" style="39" hidden="1" customWidth="1"/>
    <col min="11780" max="11780" width="19" style="39" customWidth="1"/>
    <col min="11781" max="11781" width="13" style="39" customWidth="1"/>
    <col min="11782" max="11782" width="18.42578125" style="39" customWidth="1"/>
    <col min="11783" max="11783" width="19.7109375" style="39" customWidth="1"/>
    <col min="11784" max="12032" width="17.5703125" style="39"/>
    <col min="12033" max="12033" width="5.5703125" style="39" customWidth="1"/>
    <col min="12034" max="12034" width="39.140625" style="39" customWidth="1"/>
    <col min="12035" max="12035" width="0" style="39" hidden="1" customWidth="1"/>
    <col min="12036" max="12036" width="19" style="39" customWidth="1"/>
    <col min="12037" max="12037" width="13" style="39" customWidth="1"/>
    <col min="12038" max="12038" width="18.42578125" style="39" customWidth="1"/>
    <col min="12039" max="12039" width="19.7109375" style="39" customWidth="1"/>
    <col min="12040" max="12288" width="17.5703125" style="39"/>
    <col min="12289" max="12289" width="5.5703125" style="39" customWidth="1"/>
    <col min="12290" max="12290" width="39.140625" style="39" customWidth="1"/>
    <col min="12291" max="12291" width="0" style="39" hidden="1" customWidth="1"/>
    <col min="12292" max="12292" width="19" style="39" customWidth="1"/>
    <col min="12293" max="12293" width="13" style="39" customWidth="1"/>
    <col min="12294" max="12294" width="18.42578125" style="39" customWidth="1"/>
    <col min="12295" max="12295" width="19.7109375" style="39" customWidth="1"/>
    <col min="12296" max="12544" width="17.5703125" style="39"/>
    <col min="12545" max="12545" width="5.5703125" style="39" customWidth="1"/>
    <col min="12546" max="12546" width="39.140625" style="39" customWidth="1"/>
    <col min="12547" max="12547" width="0" style="39" hidden="1" customWidth="1"/>
    <col min="12548" max="12548" width="19" style="39" customWidth="1"/>
    <col min="12549" max="12549" width="13" style="39" customWidth="1"/>
    <col min="12550" max="12550" width="18.42578125" style="39" customWidth="1"/>
    <col min="12551" max="12551" width="19.7109375" style="39" customWidth="1"/>
    <col min="12552" max="12800" width="17.5703125" style="39"/>
    <col min="12801" max="12801" width="5.5703125" style="39" customWidth="1"/>
    <col min="12802" max="12802" width="39.140625" style="39" customWidth="1"/>
    <col min="12803" max="12803" width="0" style="39" hidden="1" customWidth="1"/>
    <col min="12804" max="12804" width="19" style="39" customWidth="1"/>
    <col min="12805" max="12805" width="13" style="39" customWidth="1"/>
    <col min="12806" max="12806" width="18.42578125" style="39" customWidth="1"/>
    <col min="12807" max="12807" width="19.7109375" style="39" customWidth="1"/>
    <col min="12808" max="13056" width="17.5703125" style="39"/>
    <col min="13057" max="13057" width="5.5703125" style="39" customWidth="1"/>
    <col min="13058" max="13058" width="39.140625" style="39" customWidth="1"/>
    <col min="13059" max="13059" width="0" style="39" hidden="1" customWidth="1"/>
    <col min="13060" max="13060" width="19" style="39" customWidth="1"/>
    <col min="13061" max="13061" width="13" style="39" customWidth="1"/>
    <col min="13062" max="13062" width="18.42578125" style="39" customWidth="1"/>
    <col min="13063" max="13063" width="19.7109375" style="39" customWidth="1"/>
    <col min="13064" max="13312" width="17.5703125" style="39"/>
    <col min="13313" max="13313" width="5.5703125" style="39" customWidth="1"/>
    <col min="13314" max="13314" width="39.140625" style="39" customWidth="1"/>
    <col min="13315" max="13315" width="0" style="39" hidden="1" customWidth="1"/>
    <col min="13316" max="13316" width="19" style="39" customWidth="1"/>
    <col min="13317" max="13317" width="13" style="39" customWidth="1"/>
    <col min="13318" max="13318" width="18.42578125" style="39" customWidth="1"/>
    <col min="13319" max="13319" width="19.7109375" style="39" customWidth="1"/>
    <col min="13320" max="13568" width="17.5703125" style="39"/>
    <col min="13569" max="13569" width="5.5703125" style="39" customWidth="1"/>
    <col min="13570" max="13570" width="39.140625" style="39" customWidth="1"/>
    <col min="13571" max="13571" width="0" style="39" hidden="1" customWidth="1"/>
    <col min="13572" max="13572" width="19" style="39" customWidth="1"/>
    <col min="13573" max="13573" width="13" style="39" customWidth="1"/>
    <col min="13574" max="13574" width="18.42578125" style="39" customWidth="1"/>
    <col min="13575" max="13575" width="19.7109375" style="39" customWidth="1"/>
    <col min="13576" max="13824" width="17.5703125" style="39"/>
    <col min="13825" max="13825" width="5.5703125" style="39" customWidth="1"/>
    <col min="13826" max="13826" width="39.140625" style="39" customWidth="1"/>
    <col min="13827" max="13827" width="0" style="39" hidden="1" customWidth="1"/>
    <col min="13828" max="13828" width="19" style="39" customWidth="1"/>
    <col min="13829" max="13829" width="13" style="39" customWidth="1"/>
    <col min="13830" max="13830" width="18.42578125" style="39" customWidth="1"/>
    <col min="13831" max="13831" width="19.7109375" style="39" customWidth="1"/>
    <col min="13832" max="14080" width="17.5703125" style="39"/>
    <col min="14081" max="14081" width="5.5703125" style="39" customWidth="1"/>
    <col min="14082" max="14082" width="39.140625" style="39" customWidth="1"/>
    <col min="14083" max="14083" width="0" style="39" hidden="1" customWidth="1"/>
    <col min="14084" max="14084" width="19" style="39" customWidth="1"/>
    <col min="14085" max="14085" width="13" style="39" customWidth="1"/>
    <col min="14086" max="14086" width="18.42578125" style="39" customWidth="1"/>
    <col min="14087" max="14087" width="19.7109375" style="39" customWidth="1"/>
    <col min="14088" max="14336" width="17.5703125" style="39"/>
    <col min="14337" max="14337" width="5.5703125" style="39" customWidth="1"/>
    <col min="14338" max="14338" width="39.140625" style="39" customWidth="1"/>
    <col min="14339" max="14339" width="0" style="39" hidden="1" customWidth="1"/>
    <col min="14340" max="14340" width="19" style="39" customWidth="1"/>
    <col min="14341" max="14341" width="13" style="39" customWidth="1"/>
    <col min="14342" max="14342" width="18.42578125" style="39" customWidth="1"/>
    <col min="14343" max="14343" width="19.7109375" style="39" customWidth="1"/>
    <col min="14344" max="14592" width="17.5703125" style="39"/>
    <col min="14593" max="14593" width="5.5703125" style="39" customWidth="1"/>
    <col min="14594" max="14594" width="39.140625" style="39" customWidth="1"/>
    <col min="14595" max="14595" width="0" style="39" hidden="1" customWidth="1"/>
    <col min="14596" max="14596" width="19" style="39" customWidth="1"/>
    <col min="14597" max="14597" width="13" style="39" customWidth="1"/>
    <col min="14598" max="14598" width="18.42578125" style="39" customWidth="1"/>
    <col min="14599" max="14599" width="19.7109375" style="39" customWidth="1"/>
    <col min="14600" max="14848" width="17.5703125" style="39"/>
    <col min="14849" max="14849" width="5.5703125" style="39" customWidth="1"/>
    <col min="14850" max="14850" width="39.140625" style="39" customWidth="1"/>
    <col min="14851" max="14851" width="0" style="39" hidden="1" customWidth="1"/>
    <col min="14852" max="14852" width="19" style="39" customWidth="1"/>
    <col min="14853" max="14853" width="13" style="39" customWidth="1"/>
    <col min="14854" max="14854" width="18.42578125" style="39" customWidth="1"/>
    <col min="14855" max="14855" width="19.7109375" style="39" customWidth="1"/>
    <col min="14856" max="15104" width="17.5703125" style="39"/>
    <col min="15105" max="15105" width="5.5703125" style="39" customWidth="1"/>
    <col min="15106" max="15106" width="39.140625" style="39" customWidth="1"/>
    <col min="15107" max="15107" width="0" style="39" hidden="1" customWidth="1"/>
    <col min="15108" max="15108" width="19" style="39" customWidth="1"/>
    <col min="15109" max="15109" width="13" style="39" customWidth="1"/>
    <col min="15110" max="15110" width="18.42578125" style="39" customWidth="1"/>
    <col min="15111" max="15111" width="19.7109375" style="39" customWidth="1"/>
    <col min="15112" max="15360" width="17.5703125" style="39"/>
    <col min="15361" max="15361" width="5.5703125" style="39" customWidth="1"/>
    <col min="15362" max="15362" width="39.140625" style="39" customWidth="1"/>
    <col min="15363" max="15363" width="0" style="39" hidden="1" customWidth="1"/>
    <col min="15364" max="15364" width="19" style="39" customWidth="1"/>
    <col min="15365" max="15365" width="13" style="39" customWidth="1"/>
    <col min="15366" max="15366" width="18.42578125" style="39" customWidth="1"/>
    <col min="15367" max="15367" width="19.7109375" style="39" customWidth="1"/>
    <col min="15368" max="15616" width="17.5703125" style="39"/>
    <col min="15617" max="15617" width="5.5703125" style="39" customWidth="1"/>
    <col min="15618" max="15618" width="39.140625" style="39" customWidth="1"/>
    <col min="15619" max="15619" width="0" style="39" hidden="1" customWidth="1"/>
    <col min="15620" max="15620" width="19" style="39" customWidth="1"/>
    <col min="15621" max="15621" width="13" style="39" customWidth="1"/>
    <col min="15622" max="15622" width="18.42578125" style="39" customWidth="1"/>
    <col min="15623" max="15623" width="19.7109375" style="39" customWidth="1"/>
    <col min="15624" max="15872" width="17.5703125" style="39"/>
    <col min="15873" max="15873" width="5.5703125" style="39" customWidth="1"/>
    <col min="15874" max="15874" width="39.140625" style="39" customWidth="1"/>
    <col min="15875" max="15875" width="0" style="39" hidden="1" customWidth="1"/>
    <col min="15876" max="15876" width="19" style="39" customWidth="1"/>
    <col min="15877" max="15877" width="13" style="39" customWidth="1"/>
    <col min="15878" max="15878" width="18.42578125" style="39" customWidth="1"/>
    <col min="15879" max="15879" width="19.7109375" style="39" customWidth="1"/>
    <col min="15880" max="16128" width="17.5703125" style="39"/>
    <col min="16129" max="16129" width="5.5703125" style="39" customWidth="1"/>
    <col min="16130" max="16130" width="39.140625" style="39" customWidth="1"/>
    <col min="16131" max="16131" width="0" style="39" hidden="1" customWidth="1"/>
    <col min="16132" max="16132" width="19" style="39" customWidth="1"/>
    <col min="16133" max="16133" width="13" style="39" customWidth="1"/>
    <col min="16134" max="16134" width="18.42578125" style="39" customWidth="1"/>
    <col min="16135" max="16135" width="19.7109375" style="39" customWidth="1"/>
    <col min="16136" max="16384" width="17.5703125" style="39"/>
  </cols>
  <sheetData>
    <row r="1" spans="1:255" s="41" customFormat="1" ht="56.25" customHeight="1" x14ac:dyDescent="0.25">
      <c r="A1" s="35"/>
      <c r="B1" s="36"/>
      <c r="C1" s="37"/>
      <c r="D1" s="38"/>
      <c r="E1" s="246" t="s">
        <v>466</v>
      </c>
      <c r="F1" s="246"/>
      <c r="G1" s="246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  <c r="IN1" s="39"/>
      <c r="IO1" s="39"/>
      <c r="IP1" s="39"/>
      <c r="IQ1" s="39"/>
      <c r="IR1" s="39"/>
      <c r="IS1" s="39"/>
      <c r="IT1" s="39"/>
      <c r="IU1" s="39"/>
    </row>
    <row r="2" spans="1:255" s="41" customFormat="1" ht="46.5" customHeight="1" x14ac:dyDescent="0.25">
      <c r="A2" s="245" t="s">
        <v>358</v>
      </c>
      <c r="B2" s="245"/>
      <c r="C2" s="245"/>
      <c r="D2" s="245"/>
      <c r="E2" s="245"/>
      <c r="G2" s="42"/>
    </row>
    <row r="3" spans="1:255" s="41" customFormat="1" ht="18.75" x14ac:dyDescent="0.25">
      <c r="A3" s="247" t="s">
        <v>281</v>
      </c>
      <c r="B3" s="248" t="s">
        <v>282</v>
      </c>
      <c r="C3" s="249" t="s">
        <v>283</v>
      </c>
      <c r="D3" s="249" t="s">
        <v>284</v>
      </c>
      <c r="E3" s="250">
        <v>2023</v>
      </c>
      <c r="F3" s="251"/>
      <c r="G3" s="250"/>
      <c r="J3" s="42"/>
    </row>
    <row r="4" spans="1:255" s="46" customFormat="1" ht="45" x14ac:dyDescent="0.25">
      <c r="A4" s="247"/>
      <c r="B4" s="248"/>
      <c r="C4" s="249"/>
      <c r="D4" s="249"/>
      <c r="E4" s="43" t="s">
        <v>285</v>
      </c>
      <c r="F4" s="44" t="s">
        <v>286</v>
      </c>
      <c r="G4" s="45" t="s">
        <v>287</v>
      </c>
      <c r="J4" s="47"/>
    </row>
    <row r="5" spans="1:255" s="54" customFormat="1" ht="12.75" x14ac:dyDescent="0.2">
      <c r="A5" s="48">
        <v>1</v>
      </c>
      <c r="B5" s="49">
        <v>2</v>
      </c>
      <c r="C5" s="50">
        <v>3</v>
      </c>
      <c r="D5" s="50">
        <v>4</v>
      </c>
      <c r="E5" s="51">
        <v>5</v>
      </c>
      <c r="F5" s="52">
        <v>6</v>
      </c>
      <c r="G5" s="53">
        <v>7</v>
      </c>
      <c r="J5" s="55"/>
    </row>
    <row r="6" spans="1:255" s="60" customFormat="1" ht="25.5" customHeight="1" x14ac:dyDescent="0.25">
      <c r="A6" s="228">
        <v>1</v>
      </c>
      <c r="B6" s="212" t="s">
        <v>288</v>
      </c>
      <c r="C6" s="96" t="s">
        <v>289</v>
      </c>
      <c r="D6" s="56">
        <v>15</v>
      </c>
      <c r="E6" s="57">
        <v>5</v>
      </c>
      <c r="F6" s="58">
        <f>VLOOKUP(D6,'[1]Приложение к ТС 2023'!$B$2:$E$70,4,FALSE)</f>
        <v>475409.44</v>
      </c>
      <c r="G6" s="59">
        <v>2377047.2000000002</v>
      </c>
      <c r="J6" s="61"/>
    </row>
    <row r="7" spans="1:255" s="63" customFormat="1" ht="31.5" x14ac:dyDescent="0.25">
      <c r="A7" s="229"/>
      <c r="B7" s="224"/>
      <c r="C7" s="97" t="s">
        <v>290</v>
      </c>
      <c r="D7" s="98"/>
      <c r="E7" s="99">
        <f>SUM(E6)</f>
        <v>5</v>
      </c>
      <c r="F7" s="62"/>
      <c r="G7" s="100">
        <f>SUM(G6)</f>
        <v>2377047.2000000002</v>
      </c>
    </row>
    <row r="8" spans="1:255" s="63" customFormat="1" ht="25.5" customHeight="1" x14ac:dyDescent="0.25">
      <c r="A8" s="230"/>
      <c r="B8" s="213"/>
      <c r="C8" s="215" t="s">
        <v>291</v>
      </c>
      <c r="D8" s="65">
        <v>37</v>
      </c>
      <c r="E8" s="64">
        <v>220</v>
      </c>
      <c r="F8" s="58">
        <f>VLOOKUP(D8,'[1]Приложение к ТС 2023'!$B$2:$E$70,4,FALSE)</f>
        <v>196104.58</v>
      </c>
      <c r="G8" s="59">
        <v>43143007.600000001</v>
      </c>
    </row>
    <row r="9" spans="1:255" s="63" customFormat="1" ht="25.5" customHeight="1" x14ac:dyDescent="0.25">
      <c r="A9" s="230"/>
      <c r="B9" s="213"/>
      <c r="C9" s="216"/>
      <c r="D9" s="65">
        <v>38</v>
      </c>
      <c r="E9" s="64">
        <v>120</v>
      </c>
      <c r="F9" s="58">
        <f>VLOOKUP(D9,'[1]Приложение к ТС 2023'!$B$2:$E$70,4,FALSE)</f>
        <v>226030.69</v>
      </c>
      <c r="G9" s="59">
        <v>27123682.800000001</v>
      </c>
    </row>
    <row r="10" spans="1:255" s="63" customFormat="1" ht="25.5" customHeight="1" x14ac:dyDescent="0.25">
      <c r="A10" s="230"/>
      <c r="B10" s="213"/>
      <c r="C10" s="216"/>
      <c r="D10" s="65">
        <v>39</v>
      </c>
      <c r="E10" s="64">
        <v>30</v>
      </c>
      <c r="F10" s="58">
        <f>VLOOKUP(D10,'[1]Приложение к ТС 2023'!$B$2:$E$70,4,FALSE)</f>
        <v>255415.08</v>
      </c>
      <c r="G10" s="59">
        <v>7662452.4000000004</v>
      </c>
    </row>
    <row r="11" spans="1:255" s="63" customFormat="1" ht="25.5" customHeight="1" x14ac:dyDescent="0.25">
      <c r="A11" s="230"/>
      <c r="B11" s="213"/>
      <c r="C11" s="216"/>
      <c r="D11" s="65">
        <v>40</v>
      </c>
      <c r="E11" s="64">
        <v>120</v>
      </c>
      <c r="F11" s="58">
        <f>VLOOKUP(D11,'[1]Приложение к ТС 2023'!$B$2:$E$70,4,FALSE)</f>
        <v>145573.10999999999</v>
      </c>
      <c r="G11" s="59">
        <v>17468773.199999999</v>
      </c>
    </row>
    <row r="12" spans="1:255" s="63" customFormat="1" ht="25.5" customHeight="1" x14ac:dyDescent="0.25">
      <c r="A12" s="230"/>
      <c r="B12" s="213"/>
      <c r="C12" s="216"/>
      <c r="D12" s="65">
        <v>41</v>
      </c>
      <c r="E12" s="64">
        <v>30</v>
      </c>
      <c r="F12" s="58">
        <f>VLOOKUP(D12,'[1]Приложение к ТС 2023'!$B$2:$E$70,4,FALSE)</f>
        <v>175437.2</v>
      </c>
      <c r="G12" s="59">
        <v>5263116</v>
      </c>
    </row>
    <row r="13" spans="1:255" s="63" customFormat="1" ht="25.5" customHeight="1" x14ac:dyDescent="0.25">
      <c r="A13" s="230"/>
      <c r="B13" s="213"/>
      <c r="C13" s="216"/>
      <c r="D13" s="65">
        <v>42</v>
      </c>
      <c r="E13" s="64">
        <v>20</v>
      </c>
      <c r="F13" s="58">
        <f>VLOOKUP(D13,'[1]Приложение к ТС 2023'!$B$2:$E$70,4,FALSE)</f>
        <v>217054.76</v>
      </c>
      <c r="G13" s="59">
        <v>4341095.2</v>
      </c>
    </row>
    <row r="14" spans="1:255" s="63" customFormat="1" ht="25.5" customHeight="1" x14ac:dyDescent="0.25">
      <c r="A14" s="230"/>
      <c r="B14" s="213"/>
      <c r="C14" s="216"/>
      <c r="D14" s="65">
        <v>43</v>
      </c>
      <c r="E14" s="64">
        <v>130</v>
      </c>
      <c r="F14" s="58">
        <f>VLOOKUP(D14,'[1]Приложение к ТС 2023'!$B$2:$E$70,4,FALSE)</f>
        <v>132471.69</v>
      </c>
      <c r="G14" s="59">
        <v>17221319.699999999</v>
      </c>
    </row>
    <row r="15" spans="1:255" s="63" customFormat="1" ht="25.5" customHeight="1" x14ac:dyDescent="0.25">
      <c r="A15" s="230"/>
      <c r="B15" s="213"/>
      <c r="C15" s="216"/>
      <c r="D15" s="65">
        <v>44</v>
      </c>
      <c r="E15" s="64">
        <v>70</v>
      </c>
      <c r="F15" s="58">
        <f>VLOOKUP(D15,'[1]Приложение к ТС 2023'!$B$2:$E$70,4,FALSE)</f>
        <v>157011.51</v>
      </c>
      <c r="G15" s="59">
        <v>10990805.699999999</v>
      </c>
    </row>
    <row r="16" spans="1:255" s="63" customFormat="1" ht="25.5" customHeight="1" x14ac:dyDescent="0.25">
      <c r="A16" s="230"/>
      <c r="B16" s="213"/>
      <c r="C16" s="216"/>
      <c r="D16" s="65">
        <v>45</v>
      </c>
      <c r="E16" s="64">
        <v>30</v>
      </c>
      <c r="F16" s="58">
        <f>VLOOKUP(D16,'[1]Приложение к ТС 2023'!$B$2:$E$70,4,FALSE)</f>
        <v>194747.31</v>
      </c>
      <c r="G16" s="59">
        <v>5842419.2999999998</v>
      </c>
    </row>
    <row r="17" spans="1:7" s="63" customFormat="1" ht="25.5" customHeight="1" x14ac:dyDescent="0.25">
      <c r="A17" s="230"/>
      <c r="B17" s="213"/>
      <c r="C17" s="217"/>
      <c r="D17" s="65">
        <v>52</v>
      </c>
      <c r="E17" s="64">
        <v>10</v>
      </c>
      <c r="F17" s="58">
        <f>VLOOKUP(D17,'[1]Приложение к ТС 2023'!$B$2:$E$70,4,FALSE)</f>
        <v>783934.84</v>
      </c>
      <c r="G17" s="59">
        <v>7839348.4000000004</v>
      </c>
    </row>
    <row r="18" spans="1:7" s="63" customFormat="1" ht="31.5" x14ac:dyDescent="0.25">
      <c r="A18" s="229"/>
      <c r="B18" s="224"/>
      <c r="C18" s="97" t="s">
        <v>292</v>
      </c>
      <c r="D18" s="98"/>
      <c r="E18" s="99">
        <f>SUM(E8:E17)</f>
        <v>780</v>
      </c>
      <c r="F18" s="62"/>
      <c r="G18" s="100">
        <f>SUM(G8:G17)</f>
        <v>146896020.30000001</v>
      </c>
    </row>
    <row r="19" spans="1:7" s="63" customFormat="1" ht="25.5" customHeight="1" x14ac:dyDescent="0.25">
      <c r="A19" s="230"/>
      <c r="B19" s="213"/>
      <c r="C19" s="215" t="s">
        <v>293</v>
      </c>
      <c r="D19" s="65">
        <v>63</v>
      </c>
      <c r="E19" s="64">
        <v>15</v>
      </c>
      <c r="F19" s="58">
        <f>VLOOKUP(D19,'[1]Приложение к ТС 2023'!$B$2:$E$70,4,FALSE)</f>
        <v>197786.08</v>
      </c>
      <c r="G19" s="59">
        <f>E19*F19</f>
        <v>2966791.2</v>
      </c>
    </row>
    <row r="20" spans="1:7" s="63" customFormat="1" ht="25.5" customHeight="1" x14ac:dyDescent="0.25">
      <c r="A20" s="230"/>
      <c r="B20" s="213"/>
      <c r="C20" s="217"/>
      <c r="D20" s="65">
        <v>64</v>
      </c>
      <c r="E20" s="64">
        <v>1</v>
      </c>
      <c r="F20" s="58">
        <f>VLOOKUP(D20,'[1]Приложение к ТС 2023'!$B$2:$E$70,4,FALSE)</f>
        <v>214838.77</v>
      </c>
      <c r="G20" s="59">
        <f>E20*F20</f>
        <v>214838.77</v>
      </c>
    </row>
    <row r="21" spans="1:7" customFormat="1" ht="25.5" customHeight="1" x14ac:dyDescent="0.25">
      <c r="A21" s="231"/>
      <c r="B21" s="214"/>
      <c r="C21" s="97" t="s">
        <v>294</v>
      </c>
      <c r="D21" s="98"/>
      <c r="E21" s="99">
        <f>SUM(E19:E20)</f>
        <v>16</v>
      </c>
      <c r="F21" s="62"/>
      <c r="G21" s="100">
        <f>SUM(G19:G20)</f>
        <v>3181629.97</v>
      </c>
    </row>
    <row r="22" spans="1:7" customFormat="1" x14ac:dyDescent="0.25">
      <c r="A22" s="239" t="s">
        <v>295</v>
      </c>
      <c r="B22" s="240"/>
      <c r="C22" s="240"/>
      <c r="D22" s="241"/>
      <c r="E22" s="66">
        <f>E7+E18+E21</f>
        <v>801</v>
      </c>
      <c r="F22" s="67"/>
      <c r="G22" s="68">
        <f>G7+G18+G21</f>
        <v>152454697.47</v>
      </c>
    </row>
    <row r="23" spans="1:7" customFormat="1" x14ac:dyDescent="0.25">
      <c r="A23" s="209">
        <v>2</v>
      </c>
      <c r="B23" s="212" t="s">
        <v>296</v>
      </c>
      <c r="C23" s="215" t="s">
        <v>297</v>
      </c>
      <c r="D23" s="65">
        <v>56</v>
      </c>
      <c r="E23" s="64">
        <v>10</v>
      </c>
      <c r="F23" s="58">
        <f>VLOOKUP(D23,'[1]Приложение к ТС 2023'!$B$2:$E$70,4,FALSE)</f>
        <v>160672.78</v>
      </c>
      <c r="G23" s="59">
        <f>E23*F23</f>
        <v>1606727.8</v>
      </c>
    </row>
    <row r="24" spans="1:7" customFormat="1" x14ac:dyDescent="0.25">
      <c r="A24" s="210"/>
      <c r="B24" s="213"/>
      <c r="C24" s="216"/>
      <c r="D24" s="65">
        <v>58</v>
      </c>
      <c r="E24" s="64">
        <v>30</v>
      </c>
      <c r="F24" s="58">
        <f>VLOOKUP(D24,'[1]Приложение к ТС 2023'!$B$2:$E$70,4,FALSE)</f>
        <v>188998.33</v>
      </c>
      <c r="G24" s="59">
        <f>E24*F24</f>
        <v>5669949.9000000004</v>
      </c>
    </row>
    <row r="25" spans="1:7" customFormat="1" x14ac:dyDescent="0.25">
      <c r="A25" s="210"/>
      <c r="B25" s="213"/>
      <c r="C25" s="217"/>
      <c r="D25" s="65">
        <v>59</v>
      </c>
      <c r="E25" s="64">
        <v>20</v>
      </c>
      <c r="F25" s="58">
        <f>VLOOKUP(D25,'[1]Приложение к ТС 2023'!$B$2:$E$70,4,FALSE)</f>
        <v>257185.75</v>
      </c>
      <c r="G25" s="59">
        <f>E25*F25</f>
        <v>5143715</v>
      </c>
    </row>
    <row r="26" spans="1:7" s="69" customFormat="1" ht="31.5" x14ac:dyDescent="0.2">
      <c r="A26" s="223"/>
      <c r="B26" s="224"/>
      <c r="C26" s="97" t="s">
        <v>298</v>
      </c>
      <c r="D26" s="98"/>
      <c r="E26" s="99">
        <f>SUM(E23:E25)</f>
        <v>60</v>
      </c>
      <c r="F26" s="62"/>
      <c r="G26" s="100">
        <f>SUM(G23:G25)</f>
        <v>12420392.699999999</v>
      </c>
    </row>
    <row r="27" spans="1:7" customFormat="1" x14ac:dyDescent="0.25">
      <c r="A27" s="210"/>
      <c r="B27" s="213"/>
      <c r="C27" s="96" t="s">
        <v>299</v>
      </c>
      <c r="D27" s="65">
        <v>18</v>
      </c>
      <c r="E27" s="64">
        <v>60</v>
      </c>
      <c r="F27" s="58">
        <f>VLOOKUP(D27,'[1]Приложение к ТС 2023'!$B$2:$E$70,4,FALSE)</f>
        <v>227121.38</v>
      </c>
      <c r="G27" s="59">
        <f>E27*F27</f>
        <v>13627282.800000001</v>
      </c>
    </row>
    <row r="28" spans="1:7" s="69" customFormat="1" ht="31.5" x14ac:dyDescent="0.2">
      <c r="A28" s="223"/>
      <c r="B28" s="224"/>
      <c r="C28" s="97" t="s">
        <v>300</v>
      </c>
      <c r="D28" s="98"/>
      <c r="E28" s="99">
        <f>SUM(E27)</f>
        <v>60</v>
      </c>
      <c r="F28" s="62"/>
      <c r="G28" s="100">
        <f>SUM(G27:G27)</f>
        <v>13627282.800000001</v>
      </c>
    </row>
    <row r="29" spans="1:7" customFormat="1" x14ac:dyDescent="0.25">
      <c r="A29" s="210"/>
      <c r="B29" s="213"/>
      <c r="C29" s="96" t="s">
        <v>301</v>
      </c>
      <c r="D29" s="65">
        <v>16</v>
      </c>
      <c r="E29" s="64">
        <v>40</v>
      </c>
      <c r="F29" s="58">
        <f>VLOOKUP(D29,'[1]Приложение к ТС 2023'!$B$2:$E$70,4,FALSE)</f>
        <v>297453.02</v>
      </c>
      <c r="G29" s="59">
        <f>E29*F29</f>
        <v>11898120.800000001</v>
      </c>
    </row>
    <row r="30" spans="1:7" customFormat="1" ht="31.5" x14ac:dyDescent="0.25">
      <c r="A30" s="223"/>
      <c r="B30" s="224"/>
      <c r="C30" s="97" t="s">
        <v>302</v>
      </c>
      <c r="D30" s="98"/>
      <c r="E30" s="99">
        <f>SUM(E29)</f>
        <v>40</v>
      </c>
      <c r="F30" s="62"/>
      <c r="G30" s="100">
        <f>SUM(G29:G29)</f>
        <v>11898120.800000001</v>
      </c>
    </row>
    <row r="31" spans="1:7" customFormat="1" x14ac:dyDescent="0.25">
      <c r="A31" s="210"/>
      <c r="B31" s="213"/>
      <c r="C31" s="215" t="s">
        <v>291</v>
      </c>
      <c r="D31" s="65">
        <v>37</v>
      </c>
      <c r="E31" s="64">
        <v>170</v>
      </c>
      <c r="F31" s="58">
        <f>VLOOKUP(D31,'[1]Приложение к ТС 2023'!$B$2:$E$70,4,FALSE)</f>
        <v>196104.58</v>
      </c>
      <c r="G31" s="59">
        <f t="shared" ref="G31:G42" si="0">E31*F31</f>
        <v>33337778.600000001</v>
      </c>
    </row>
    <row r="32" spans="1:7" customFormat="1" x14ac:dyDescent="0.25">
      <c r="A32" s="210"/>
      <c r="B32" s="213"/>
      <c r="C32" s="216"/>
      <c r="D32" s="65">
        <v>38</v>
      </c>
      <c r="E32" s="64">
        <v>40</v>
      </c>
      <c r="F32" s="58">
        <f>VLOOKUP(D32,'[1]Приложение к ТС 2023'!$B$2:$E$70,4,FALSE)</f>
        <v>226030.69</v>
      </c>
      <c r="G32" s="59">
        <f t="shared" si="0"/>
        <v>9041227.5999999996</v>
      </c>
    </row>
    <row r="33" spans="1:7" customFormat="1" x14ac:dyDescent="0.25">
      <c r="A33" s="210"/>
      <c r="B33" s="213"/>
      <c r="C33" s="216"/>
      <c r="D33" s="65">
        <v>39</v>
      </c>
      <c r="E33" s="64">
        <v>10</v>
      </c>
      <c r="F33" s="58">
        <f>VLOOKUP(D33,'[1]Приложение к ТС 2023'!$B$2:$E$70,4,FALSE)</f>
        <v>255415.08</v>
      </c>
      <c r="G33" s="59">
        <f t="shared" si="0"/>
        <v>2554150.7999999998</v>
      </c>
    </row>
    <row r="34" spans="1:7" customFormat="1" x14ac:dyDescent="0.25">
      <c r="A34" s="210"/>
      <c r="B34" s="213"/>
      <c r="C34" s="216"/>
      <c r="D34" s="65">
        <v>40</v>
      </c>
      <c r="E34" s="64">
        <v>140</v>
      </c>
      <c r="F34" s="58">
        <f>VLOOKUP(D34,'[1]Приложение к ТС 2023'!$B$2:$E$70,4,FALSE)</f>
        <v>145573.10999999999</v>
      </c>
      <c r="G34" s="59">
        <f t="shared" si="0"/>
        <v>20380235.399999999</v>
      </c>
    </row>
    <row r="35" spans="1:7" customFormat="1" x14ac:dyDescent="0.25">
      <c r="A35" s="210"/>
      <c r="B35" s="213"/>
      <c r="C35" s="216"/>
      <c r="D35" s="65">
        <v>41</v>
      </c>
      <c r="E35" s="64">
        <v>40</v>
      </c>
      <c r="F35" s="58">
        <f>VLOOKUP(D35,'[1]Приложение к ТС 2023'!$B$2:$E$70,4,FALSE)</f>
        <v>175437.2</v>
      </c>
      <c r="G35" s="59">
        <f t="shared" si="0"/>
        <v>7017488</v>
      </c>
    </row>
    <row r="36" spans="1:7" customFormat="1" x14ac:dyDescent="0.25">
      <c r="A36" s="210"/>
      <c r="B36" s="213"/>
      <c r="C36" s="216"/>
      <c r="D36" s="65">
        <v>42</v>
      </c>
      <c r="E36" s="64">
        <v>10</v>
      </c>
      <c r="F36" s="58">
        <f>VLOOKUP(D36,'[1]Приложение к ТС 2023'!$B$2:$E$70,4,FALSE)</f>
        <v>217054.76</v>
      </c>
      <c r="G36" s="59">
        <f t="shared" si="0"/>
        <v>2170547.6</v>
      </c>
    </row>
    <row r="37" spans="1:7" customFormat="1" x14ac:dyDescent="0.25">
      <c r="A37" s="210"/>
      <c r="B37" s="213"/>
      <c r="C37" s="216"/>
      <c r="D37" s="65">
        <v>43</v>
      </c>
      <c r="E37" s="64">
        <v>75</v>
      </c>
      <c r="F37" s="58">
        <f>VLOOKUP(D37,'[1]Приложение к ТС 2023'!$B$2:$E$70,4,FALSE)</f>
        <v>132471.69</v>
      </c>
      <c r="G37" s="59">
        <f t="shared" si="0"/>
        <v>9935376.75</v>
      </c>
    </row>
    <row r="38" spans="1:7" customFormat="1" x14ac:dyDescent="0.25">
      <c r="A38" s="210"/>
      <c r="B38" s="213"/>
      <c r="C38" s="216"/>
      <c r="D38" s="65">
        <v>44</v>
      </c>
      <c r="E38" s="64">
        <v>40</v>
      </c>
      <c r="F38" s="58">
        <f>VLOOKUP(D38,'[1]Приложение к ТС 2023'!$B$2:$E$70,4,FALSE)</f>
        <v>157011.51</v>
      </c>
      <c r="G38" s="59">
        <f t="shared" si="0"/>
        <v>6280460.4000000004</v>
      </c>
    </row>
    <row r="39" spans="1:7" customFormat="1" x14ac:dyDescent="0.25">
      <c r="A39" s="210"/>
      <c r="B39" s="213"/>
      <c r="C39" s="216"/>
      <c r="D39" s="65">
        <v>45</v>
      </c>
      <c r="E39" s="64">
        <v>5</v>
      </c>
      <c r="F39" s="58">
        <f>VLOOKUP(D39,'[1]Приложение к ТС 2023'!$B$2:$E$70,4,FALSE)</f>
        <v>194747.31</v>
      </c>
      <c r="G39" s="59">
        <f t="shared" si="0"/>
        <v>973736.55</v>
      </c>
    </row>
    <row r="40" spans="1:7" customFormat="1" x14ac:dyDescent="0.25">
      <c r="A40" s="210"/>
      <c r="B40" s="213"/>
      <c r="C40" s="216"/>
      <c r="D40" s="65">
        <v>49</v>
      </c>
      <c r="E40" s="64">
        <v>15</v>
      </c>
      <c r="F40" s="58">
        <f>VLOOKUP(D40,'[1]Приложение к ТС 2023'!$B$2:$E$70,4,FALSE)</f>
        <v>165048.45000000001</v>
      </c>
      <c r="G40" s="59">
        <f t="shared" si="0"/>
        <v>2475726.75</v>
      </c>
    </row>
    <row r="41" spans="1:7" customFormat="1" x14ac:dyDescent="0.25">
      <c r="A41" s="210"/>
      <c r="B41" s="213"/>
      <c r="C41" s="216"/>
      <c r="D41" s="65">
        <v>51</v>
      </c>
      <c r="E41" s="64">
        <v>15</v>
      </c>
      <c r="F41" s="58">
        <f>VLOOKUP(D41,'[1]Приложение к ТС 2023'!$B$2:$E$70,4,FALSE)</f>
        <v>250037.72</v>
      </c>
      <c r="G41" s="59">
        <f t="shared" si="0"/>
        <v>3750565.8</v>
      </c>
    </row>
    <row r="42" spans="1:7" customFormat="1" x14ac:dyDescent="0.25">
      <c r="A42" s="210"/>
      <c r="B42" s="213"/>
      <c r="C42" s="217"/>
      <c r="D42" s="65">
        <v>52</v>
      </c>
      <c r="E42" s="64">
        <v>5</v>
      </c>
      <c r="F42" s="58">
        <f>VLOOKUP(D42,'[1]Приложение к ТС 2023'!$B$2:$E$70,4,FALSE)</f>
        <v>783934.84</v>
      </c>
      <c r="G42" s="59">
        <f t="shared" si="0"/>
        <v>3919674.2</v>
      </c>
    </row>
    <row r="43" spans="1:7" customFormat="1" ht="31.5" x14ac:dyDescent="0.25">
      <c r="A43" s="211"/>
      <c r="B43" s="214"/>
      <c r="C43" s="97" t="s">
        <v>292</v>
      </c>
      <c r="D43" s="98"/>
      <c r="E43" s="99">
        <f>SUM(E31:E42)</f>
        <v>565</v>
      </c>
      <c r="F43" s="62"/>
      <c r="G43" s="100">
        <f>SUM(G31:G42)</f>
        <v>101836968.45</v>
      </c>
    </row>
    <row r="44" spans="1:7" customFormat="1" x14ac:dyDescent="0.25">
      <c r="A44" s="239" t="s">
        <v>303</v>
      </c>
      <c r="B44" s="240"/>
      <c r="C44" s="240"/>
      <c r="D44" s="241"/>
      <c r="E44" s="66">
        <f>E26+E28+E30+E43</f>
        <v>725</v>
      </c>
      <c r="F44" s="67"/>
      <c r="G44" s="68">
        <f>G26+G28+G30+G43</f>
        <v>139782764.75</v>
      </c>
    </row>
    <row r="45" spans="1:7" customFormat="1" ht="25.5" customHeight="1" x14ac:dyDescent="0.25">
      <c r="A45" s="232">
        <v>3</v>
      </c>
      <c r="B45" s="212" t="s">
        <v>304</v>
      </c>
      <c r="C45" s="96" t="s">
        <v>305</v>
      </c>
      <c r="D45" s="65">
        <v>25</v>
      </c>
      <c r="E45" s="64">
        <v>40</v>
      </c>
      <c r="F45" s="58">
        <f>VLOOKUP(D45,'[1]Приложение к ТС 2023'!$B$2:$E$70,4,FALSE)</f>
        <v>136012.47</v>
      </c>
      <c r="G45" s="59">
        <f>E45*F45</f>
        <v>5440498.7999999998</v>
      </c>
    </row>
    <row r="46" spans="1:7" customFormat="1" ht="31.5" x14ac:dyDescent="0.25">
      <c r="A46" s="233"/>
      <c r="B46" s="224"/>
      <c r="C46" s="97" t="s">
        <v>306</v>
      </c>
      <c r="D46" s="98"/>
      <c r="E46" s="99">
        <f>SUM(E45)</f>
        <v>40</v>
      </c>
      <c r="F46" s="62"/>
      <c r="G46" s="100">
        <f>SUM(G45)</f>
        <v>5440498.7999999998</v>
      </c>
    </row>
    <row r="47" spans="1:7" customFormat="1" ht="25.5" customHeight="1" x14ac:dyDescent="0.25">
      <c r="A47" s="234"/>
      <c r="B47" s="213"/>
      <c r="C47" s="96" t="s">
        <v>293</v>
      </c>
      <c r="D47" s="65">
        <v>63</v>
      </c>
      <c r="E47" s="64">
        <v>2</v>
      </c>
      <c r="F47" s="58">
        <f>VLOOKUP(D47,'[1]Приложение к ТС 2023'!$B$2:$E$70,4,FALSE)</f>
        <v>197786.08</v>
      </c>
      <c r="G47" s="59">
        <f>E47*F47</f>
        <v>395572.16</v>
      </c>
    </row>
    <row r="48" spans="1:7" customFormat="1" ht="25.5" customHeight="1" x14ac:dyDescent="0.25">
      <c r="A48" s="233"/>
      <c r="B48" s="224"/>
      <c r="C48" s="97" t="s">
        <v>294</v>
      </c>
      <c r="D48" s="98"/>
      <c r="E48" s="99">
        <f>SUM(E47)</f>
        <v>2</v>
      </c>
      <c r="F48" s="62"/>
      <c r="G48" s="100">
        <f>SUM(G47)</f>
        <v>395572.16</v>
      </c>
    </row>
    <row r="49" spans="1:7" customFormat="1" ht="25.5" customHeight="1" x14ac:dyDescent="0.25">
      <c r="A49" s="234"/>
      <c r="B49" s="213"/>
      <c r="C49" s="96" t="s">
        <v>307</v>
      </c>
      <c r="D49" s="65">
        <v>65</v>
      </c>
      <c r="E49" s="64">
        <v>20</v>
      </c>
      <c r="F49" s="58">
        <f>VLOOKUP(D49,'[1]Приложение к ТС 2023'!$B$2:$E$70,4,FALSE)</f>
        <v>148891.10999999999</v>
      </c>
      <c r="G49" s="59">
        <f>E49*F49</f>
        <v>2977822.2</v>
      </c>
    </row>
    <row r="50" spans="1:7" customFormat="1" ht="31.5" x14ac:dyDescent="0.25">
      <c r="A50" s="235"/>
      <c r="B50" s="214"/>
      <c r="C50" s="97" t="s">
        <v>308</v>
      </c>
      <c r="D50" s="98"/>
      <c r="E50" s="99">
        <f>SUM(E49)</f>
        <v>20</v>
      </c>
      <c r="F50" s="62"/>
      <c r="G50" s="100">
        <f>SUM(G49)</f>
        <v>2977822.2</v>
      </c>
    </row>
    <row r="51" spans="1:7" customFormat="1" x14ac:dyDescent="0.25">
      <c r="A51" s="242" t="s">
        <v>309</v>
      </c>
      <c r="B51" s="243"/>
      <c r="C51" s="243"/>
      <c r="D51" s="244"/>
      <c r="E51" s="66">
        <f>E46+E48+E50</f>
        <v>62</v>
      </c>
      <c r="F51" s="67"/>
      <c r="G51" s="68">
        <f>G46+G48+G50</f>
        <v>8813893.1600000001</v>
      </c>
    </row>
    <row r="52" spans="1:7" customFormat="1" ht="25.5" customHeight="1" x14ac:dyDescent="0.25">
      <c r="A52" s="209">
        <v>4</v>
      </c>
      <c r="B52" s="212" t="s">
        <v>310</v>
      </c>
      <c r="C52" s="215" t="s">
        <v>297</v>
      </c>
      <c r="D52" s="65">
        <v>56</v>
      </c>
      <c r="E52" s="64">
        <v>750</v>
      </c>
      <c r="F52" s="58">
        <f>VLOOKUP(D52,'[1]Приложение к ТС 2023'!$B$2:$E$70,4,FALSE)</f>
        <v>160672.78</v>
      </c>
      <c r="G52" s="59">
        <f>E52*F52</f>
        <v>120504585</v>
      </c>
    </row>
    <row r="53" spans="1:7" customFormat="1" ht="25.5" customHeight="1" x14ac:dyDescent="0.25">
      <c r="A53" s="210"/>
      <c r="B53" s="213"/>
      <c r="C53" s="216"/>
      <c r="D53" s="65">
        <v>57</v>
      </c>
      <c r="E53" s="64">
        <v>250</v>
      </c>
      <c r="F53" s="58">
        <f>VLOOKUP(D53,'[1]Приложение к ТС 2023'!$B$2:$E$70,4,FALSE)</f>
        <v>330071.96999999997</v>
      </c>
      <c r="G53" s="59">
        <f>E53*F53</f>
        <v>82517992.5</v>
      </c>
    </row>
    <row r="54" spans="1:7" customFormat="1" ht="25.5" customHeight="1" x14ac:dyDescent="0.25">
      <c r="A54" s="210"/>
      <c r="B54" s="213"/>
      <c r="C54" s="216"/>
      <c r="D54" s="65">
        <v>58</v>
      </c>
      <c r="E54" s="64">
        <v>345</v>
      </c>
      <c r="F54" s="58">
        <f>VLOOKUP(D54,'[1]Приложение к ТС 2023'!$B$2:$E$70,4,FALSE)</f>
        <v>188998.33</v>
      </c>
      <c r="G54" s="59">
        <f>E54*F54</f>
        <v>65204423.850000001</v>
      </c>
    </row>
    <row r="55" spans="1:7" customFormat="1" ht="25.5" customHeight="1" x14ac:dyDescent="0.25">
      <c r="A55" s="210"/>
      <c r="B55" s="213"/>
      <c r="C55" s="216"/>
      <c r="D55" s="65">
        <v>59</v>
      </c>
      <c r="E55" s="64">
        <v>100</v>
      </c>
      <c r="F55" s="58">
        <f>VLOOKUP(D55,'[1]Приложение к ТС 2023'!$B$2:$E$70,4,FALSE)</f>
        <v>257185.75</v>
      </c>
      <c r="G55" s="59">
        <f>E55*F55</f>
        <v>25718575</v>
      </c>
    </row>
    <row r="56" spans="1:7" customFormat="1" ht="25.5" customHeight="1" x14ac:dyDescent="0.25">
      <c r="A56" s="210"/>
      <c r="B56" s="213"/>
      <c r="C56" s="217"/>
      <c r="D56" s="65">
        <v>60</v>
      </c>
      <c r="E56" s="64">
        <v>5</v>
      </c>
      <c r="F56" s="58">
        <f>VLOOKUP(D56,'[1]Приложение к ТС 2023'!$B$2:$E$70,4,FALSE)</f>
        <v>400476.07</v>
      </c>
      <c r="G56" s="59">
        <f>E56*F56</f>
        <v>2002380.35</v>
      </c>
    </row>
    <row r="57" spans="1:7" customFormat="1" ht="31.5" x14ac:dyDescent="0.25">
      <c r="A57" s="223"/>
      <c r="B57" s="224"/>
      <c r="C57" s="97" t="s">
        <v>298</v>
      </c>
      <c r="D57" s="98"/>
      <c r="E57" s="99">
        <f>SUM(E52:E56)</f>
        <v>1450</v>
      </c>
      <c r="F57" s="62"/>
      <c r="G57" s="100">
        <f>SUM(G52:G56)</f>
        <v>295947956.69999999</v>
      </c>
    </row>
    <row r="58" spans="1:7" customFormat="1" ht="25.5" customHeight="1" x14ac:dyDescent="0.25">
      <c r="A58" s="210"/>
      <c r="B58" s="213"/>
      <c r="C58" s="215" t="s">
        <v>311</v>
      </c>
      <c r="D58" s="65">
        <v>8</v>
      </c>
      <c r="E58" s="64">
        <v>70</v>
      </c>
      <c r="F58" s="58">
        <f>VLOOKUP(D58,'[1]Приложение к ТС 2023'!$B$2:$E$70,4,FALSE)</f>
        <v>655792.52</v>
      </c>
      <c r="G58" s="59">
        <f>E58*F58</f>
        <v>45905476.399999999</v>
      </c>
    </row>
    <row r="59" spans="1:7" customFormat="1" ht="25.5" customHeight="1" x14ac:dyDescent="0.25">
      <c r="A59" s="210"/>
      <c r="B59" s="213"/>
      <c r="C59" s="217"/>
      <c r="D59" s="65">
        <v>9</v>
      </c>
      <c r="E59" s="64">
        <v>15</v>
      </c>
      <c r="F59" s="58">
        <f>VLOOKUP(D59,'[1]Приложение к ТС 2023'!$B$2:$E$70,4,FALSE)</f>
        <v>1881626.88</v>
      </c>
      <c r="G59" s="59">
        <f>E59*F59</f>
        <v>28224403.199999999</v>
      </c>
    </row>
    <row r="60" spans="1:7" customFormat="1" ht="31.5" x14ac:dyDescent="0.25">
      <c r="A60" s="211"/>
      <c r="B60" s="214"/>
      <c r="C60" s="97" t="s">
        <v>312</v>
      </c>
      <c r="D60" s="98"/>
      <c r="E60" s="99">
        <f>E58+E59</f>
        <v>85</v>
      </c>
      <c r="F60" s="70"/>
      <c r="G60" s="100">
        <f>G58+G59</f>
        <v>74129879.599999994</v>
      </c>
    </row>
    <row r="61" spans="1:7" customFormat="1" x14ac:dyDescent="0.25">
      <c r="A61" s="242" t="s">
        <v>313</v>
      </c>
      <c r="B61" s="243"/>
      <c r="C61" s="243"/>
      <c r="D61" s="244"/>
      <c r="E61" s="66">
        <f>E57+E60</f>
        <v>1535</v>
      </c>
      <c r="F61" s="71"/>
      <c r="G61" s="68">
        <f>G57+G60</f>
        <v>370077836.30000001</v>
      </c>
    </row>
    <row r="62" spans="1:7" customFormat="1" ht="25.5" customHeight="1" x14ac:dyDescent="0.25">
      <c r="A62" s="209">
        <v>5</v>
      </c>
      <c r="B62" s="212" t="s">
        <v>314</v>
      </c>
      <c r="C62" s="96" t="s">
        <v>315</v>
      </c>
      <c r="D62" s="65">
        <v>3</v>
      </c>
      <c r="E62" s="64">
        <v>66</v>
      </c>
      <c r="F62" s="58">
        <f>VLOOKUP(D62,'[1]Приложение к ТС 2023'!$B$2:$E$70,4,FALSE)</f>
        <v>159235.28</v>
      </c>
      <c r="G62" s="59">
        <f>E62*F62</f>
        <v>10509528.48</v>
      </c>
    </row>
    <row r="63" spans="1:7" customFormat="1" ht="31.5" x14ac:dyDescent="0.25">
      <c r="A63" s="223"/>
      <c r="B63" s="224"/>
      <c r="C63" s="97" t="s">
        <v>316</v>
      </c>
      <c r="D63" s="98"/>
      <c r="E63" s="99">
        <f>SUM(E62)</f>
        <v>66</v>
      </c>
      <c r="F63" s="70"/>
      <c r="G63" s="100">
        <f>SUM(G62)</f>
        <v>10509528.48</v>
      </c>
    </row>
    <row r="64" spans="1:7" customFormat="1" ht="25.5" customHeight="1" x14ac:dyDescent="0.25">
      <c r="A64" s="210"/>
      <c r="B64" s="213"/>
      <c r="C64" s="96" t="s">
        <v>317</v>
      </c>
      <c r="D64" s="65">
        <v>4</v>
      </c>
      <c r="E64" s="64">
        <v>25</v>
      </c>
      <c r="F64" s="58">
        <f>VLOOKUP(D64,'[1]Приложение к ТС 2023'!$B$2:$E$70,4,FALSE)</f>
        <v>180406.1</v>
      </c>
      <c r="G64" s="59">
        <f>E64*F64</f>
        <v>4510152.5</v>
      </c>
    </row>
    <row r="65" spans="1:7" customFormat="1" ht="31.5" x14ac:dyDescent="0.25">
      <c r="A65" s="223"/>
      <c r="B65" s="224"/>
      <c r="C65" s="97" t="s">
        <v>318</v>
      </c>
      <c r="D65" s="98"/>
      <c r="E65" s="99">
        <f>SUM(E64)</f>
        <v>25</v>
      </c>
      <c r="F65" s="70"/>
      <c r="G65" s="100">
        <f>SUM(G64)</f>
        <v>4510152.5</v>
      </c>
    </row>
    <row r="66" spans="1:7" customFormat="1" ht="25.5" customHeight="1" x14ac:dyDescent="0.25">
      <c r="A66" s="210"/>
      <c r="B66" s="213"/>
      <c r="C66" s="215" t="s">
        <v>289</v>
      </c>
      <c r="D66" s="65">
        <v>10</v>
      </c>
      <c r="E66" s="64">
        <v>140</v>
      </c>
      <c r="F66" s="58">
        <f>VLOOKUP(D66,'[1]Приложение к ТС 2023'!$B$2:$E$70,4,FALSE)</f>
        <v>193886.33</v>
      </c>
      <c r="G66" s="59">
        <f>E66*F66</f>
        <v>27144086.199999999</v>
      </c>
    </row>
    <row r="67" spans="1:7" customFormat="1" ht="25.5" customHeight="1" x14ac:dyDescent="0.25">
      <c r="A67" s="210"/>
      <c r="B67" s="213"/>
      <c r="C67" s="216"/>
      <c r="D67" s="65">
        <v>12</v>
      </c>
      <c r="E67" s="64">
        <v>10</v>
      </c>
      <c r="F67" s="58">
        <f>VLOOKUP(D67,'[1]Приложение к ТС 2023'!$B$2:$E$70,4,FALSE)</f>
        <v>188542.35</v>
      </c>
      <c r="G67" s="59">
        <f>E67*F67</f>
        <v>1885423.5</v>
      </c>
    </row>
    <row r="68" spans="1:7" customFormat="1" ht="25.5" customHeight="1" x14ac:dyDescent="0.25">
      <c r="A68" s="210"/>
      <c r="B68" s="213"/>
      <c r="C68" s="217"/>
      <c r="D68" s="65">
        <v>14</v>
      </c>
      <c r="E68" s="64">
        <v>25</v>
      </c>
      <c r="F68" s="58">
        <f>VLOOKUP(D68,'[1]Приложение к ТС 2023'!$B$2:$E$70,4,FALSE)</f>
        <v>356138.71</v>
      </c>
      <c r="G68" s="59">
        <f>E68*F68</f>
        <v>8903467.75</v>
      </c>
    </row>
    <row r="69" spans="1:7" customFormat="1" ht="31.5" x14ac:dyDescent="0.25">
      <c r="A69" s="223"/>
      <c r="B69" s="224"/>
      <c r="C69" s="97" t="s">
        <v>290</v>
      </c>
      <c r="D69" s="98"/>
      <c r="E69" s="99">
        <f>SUM(E66:E68)</f>
        <v>175</v>
      </c>
      <c r="F69" s="62"/>
      <c r="G69" s="100">
        <f>SUM(G66:G68)</f>
        <v>37932977.450000003</v>
      </c>
    </row>
    <row r="70" spans="1:7" customFormat="1" ht="25.5" customHeight="1" x14ac:dyDescent="0.25">
      <c r="A70" s="210"/>
      <c r="B70" s="213"/>
      <c r="C70" s="215" t="s">
        <v>299</v>
      </c>
      <c r="D70" s="65">
        <v>18</v>
      </c>
      <c r="E70" s="64">
        <v>2</v>
      </c>
      <c r="F70" s="58">
        <f>VLOOKUP(D70,'[1]Приложение к ТС 2023'!$B$2:$E$70,4,FALSE)</f>
        <v>227121.38</v>
      </c>
      <c r="G70" s="59">
        <f>E70*F70</f>
        <v>454242.76</v>
      </c>
    </row>
    <row r="71" spans="1:7" customFormat="1" ht="25.5" customHeight="1" x14ac:dyDescent="0.25">
      <c r="A71" s="210"/>
      <c r="B71" s="213"/>
      <c r="C71" s="217"/>
      <c r="D71" s="65">
        <v>21</v>
      </c>
      <c r="E71" s="64">
        <v>6</v>
      </c>
      <c r="F71" s="58">
        <f>VLOOKUP(D71,'[1]Приложение к ТС 2023'!$B$2:$E$70,4,FALSE)</f>
        <v>460267.35</v>
      </c>
      <c r="G71" s="59">
        <f>E71*F71</f>
        <v>2761604.1</v>
      </c>
    </row>
    <row r="72" spans="1:7" customFormat="1" ht="31.5" x14ac:dyDescent="0.25">
      <c r="A72" s="223"/>
      <c r="B72" s="224"/>
      <c r="C72" s="97" t="s">
        <v>300</v>
      </c>
      <c r="D72" s="98"/>
      <c r="E72" s="99">
        <f>SUM(E70:E71)</f>
        <v>8</v>
      </c>
      <c r="F72" s="62"/>
      <c r="G72" s="100">
        <f>SUM(G70:G71)</f>
        <v>3215846.86</v>
      </c>
    </row>
    <row r="73" spans="1:7" customFormat="1" ht="25.5" customHeight="1" x14ac:dyDescent="0.25">
      <c r="A73" s="210"/>
      <c r="B73" s="213"/>
      <c r="C73" s="215" t="s">
        <v>305</v>
      </c>
      <c r="D73" s="65">
        <v>25</v>
      </c>
      <c r="E73" s="64">
        <v>15</v>
      </c>
      <c r="F73" s="58">
        <f>VLOOKUP(D73,'[1]Приложение к ТС 2023'!$B$2:$E$70,4,FALSE)</f>
        <v>136012.47</v>
      </c>
      <c r="G73" s="59">
        <f>E73*F73</f>
        <v>2040187.05</v>
      </c>
    </row>
    <row r="74" spans="1:7" customFormat="1" ht="25.5" customHeight="1" x14ac:dyDescent="0.25">
      <c r="A74" s="210"/>
      <c r="B74" s="213"/>
      <c r="C74" s="216"/>
      <c r="D74" s="65">
        <v>26</v>
      </c>
      <c r="E74" s="64">
        <v>10</v>
      </c>
      <c r="F74" s="58">
        <f>VLOOKUP(D74,'[1]Приложение к ТС 2023'!$B$2:$E$70,4,FALSE)</f>
        <v>80274.080000000002</v>
      </c>
      <c r="G74" s="59">
        <f>E74*F74</f>
        <v>802740.8</v>
      </c>
    </row>
    <row r="75" spans="1:7" customFormat="1" ht="25.5" customHeight="1" x14ac:dyDescent="0.25">
      <c r="A75" s="210"/>
      <c r="B75" s="213"/>
      <c r="C75" s="217"/>
      <c r="D75" s="65">
        <v>27</v>
      </c>
      <c r="E75" s="64">
        <v>5</v>
      </c>
      <c r="F75" s="58">
        <f>VLOOKUP(D75,'[1]Приложение к ТС 2023'!$B$2:$E$70,4,FALSE)</f>
        <v>157575.51999999999</v>
      </c>
      <c r="G75" s="59">
        <f>E75*F75</f>
        <v>787877.6</v>
      </c>
    </row>
    <row r="76" spans="1:7" customFormat="1" ht="31.5" x14ac:dyDescent="0.25">
      <c r="A76" s="223"/>
      <c r="B76" s="224"/>
      <c r="C76" s="97" t="s">
        <v>306</v>
      </c>
      <c r="D76" s="98"/>
      <c r="E76" s="99">
        <f>SUM(E73:E75)</f>
        <v>30</v>
      </c>
      <c r="F76" s="62"/>
      <c r="G76" s="100">
        <f>SUM(G73:G75)</f>
        <v>3630805.45</v>
      </c>
    </row>
    <row r="77" spans="1:7" customFormat="1" ht="25.5" customHeight="1" x14ac:dyDescent="0.25">
      <c r="A77" s="210"/>
      <c r="B77" s="213"/>
      <c r="C77" s="215" t="s">
        <v>319</v>
      </c>
      <c r="D77" s="65">
        <v>28</v>
      </c>
      <c r="E77" s="64">
        <v>70</v>
      </c>
      <c r="F77" s="58">
        <f>VLOOKUP(D77,'[1]Приложение к ТС 2023'!$B$2:$E$70,4,FALSE)</f>
        <v>73375.98</v>
      </c>
      <c r="G77" s="59">
        <f>E77*F77</f>
        <v>5136318.5999999996</v>
      </c>
    </row>
    <row r="78" spans="1:7" customFormat="1" ht="25.5" customHeight="1" x14ac:dyDescent="0.25">
      <c r="A78" s="210"/>
      <c r="B78" s="213"/>
      <c r="C78" s="217"/>
      <c r="D78" s="65">
        <v>30</v>
      </c>
      <c r="E78" s="64">
        <v>15</v>
      </c>
      <c r="F78" s="58">
        <f>VLOOKUP(D78,'[1]Приложение к ТС 2023'!$B$2:$E$70,4,FALSE)</f>
        <v>107185.5</v>
      </c>
      <c r="G78" s="59">
        <f>E78*F78</f>
        <v>1607782.5</v>
      </c>
    </row>
    <row r="79" spans="1:7" customFormat="1" ht="31.5" x14ac:dyDescent="0.25">
      <c r="A79" s="223"/>
      <c r="B79" s="224"/>
      <c r="C79" s="97" t="s">
        <v>320</v>
      </c>
      <c r="D79" s="98"/>
      <c r="E79" s="99">
        <f>SUM(E77:E78)</f>
        <v>85</v>
      </c>
      <c r="F79" s="62"/>
      <c r="G79" s="100">
        <f>SUM(G77:G78)</f>
        <v>6744101.0999999996</v>
      </c>
    </row>
    <row r="80" spans="1:7" customFormat="1" ht="25.5" customHeight="1" x14ac:dyDescent="0.25">
      <c r="A80" s="210"/>
      <c r="B80" s="213"/>
      <c r="C80" s="96" t="s">
        <v>321</v>
      </c>
      <c r="D80" s="65">
        <v>36</v>
      </c>
      <c r="E80" s="64">
        <v>100</v>
      </c>
      <c r="F80" s="58">
        <f>VLOOKUP(D80,'[1]Приложение к ТС 2023'!$B$2:$E$70,4,FALSE)</f>
        <v>160288.21</v>
      </c>
      <c r="G80" s="59">
        <f>E80*F80</f>
        <v>16028821</v>
      </c>
    </row>
    <row r="81" spans="1:7" customFormat="1" ht="31.5" x14ac:dyDescent="0.25">
      <c r="A81" s="223"/>
      <c r="B81" s="224"/>
      <c r="C81" s="97" t="s">
        <v>322</v>
      </c>
      <c r="D81" s="98"/>
      <c r="E81" s="99">
        <f>SUM(E80)</f>
        <v>100</v>
      </c>
      <c r="F81" s="62"/>
      <c r="G81" s="100">
        <f>SUM(G80)</f>
        <v>16028821</v>
      </c>
    </row>
    <row r="82" spans="1:7" customFormat="1" ht="25.5" customHeight="1" x14ac:dyDescent="0.25">
      <c r="A82" s="210"/>
      <c r="B82" s="213"/>
      <c r="C82" s="215" t="s">
        <v>291</v>
      </c>
      <c r="D82" s="65">
        <v>37</v>
      </c>
      <c r="E82" s="64">
        <v>190</v>
      </c>
      <c r="F82" s="58">
        <f>VLOOKUP(D82,'[1]Приложение к ТС 2023'!$B$2:$E$70,4,FALSE)</f>
        <v>196104.58</v>
      </c>
      <c r="G82" s="59">
        <f t="shared" ref="G82:G97" si="1">E82*F82</f>
        <v>37259870.200000003</v>
      </c>
    </row>
    <row r="83" spans="1:7" customFormat="1" ht="25.5" customHeight="1" x14ac:dyDescent="0.25">
      <c r="A83" s="210"/>
      <c r="B83" s="213"/>
      <c r="C83" s="216"/>
      <c r="D83" s="65">
        <v>38</v>
      </c>
      <c r="E83" s="64">
        <v>120</v>
      </c>
      <c r="F83" s="58">
        <f>VLOOKUP(D83,'[1]Приложение к ТС 2023'!$B$2:$E$70,4,FALSE)</f>
        <v>226030.69</v>
      </c>
      <c r="G83" s="59">
        <f t="shared" si="1"/>
        <v>27123682.800000001</v>
      </c>
    </row>
    <row r="84" spans="1:7" customFormat="1" ht="25.5" customHeight="1" x14ac:dyDescent="0.25">
      <c r="A84" s="210"/>
      <c r="B84" s="213"/>
      <c r="C84" s="216"/>
      <c r="D84" s="65">
        <v>39</v>
      </c>
      <c r="E84" s="64">
        <v>55</v>
      </c>
      <c r="F84" s="58">
        <f>VLOOKUP(D84,'[1]Приложение к ТС 2023'!$B$2:$E$70,4,FALSE)</f>
        <v>255415.08</v>
      </c>
      <c r="G84" s="59">
        <f t="shared" si="1"/>
        <v>14047829.4</v>
      </c>
    </row>
    <row r="85" spans="1:7" customFormat="1" ht="25.5" customHeight="1" x14ac:dyDescent="0.25">
      <c r="A85" s="210"/>
      <c r="B85" s="213"/>
      <c r="C85" s="216"/>
      <c r="D85" s="65">
        <v>40</v>
      </c>
      <c r="E85" s="64">
        <v>210</v>
      </c>
      <c r="F85" s="58">
        <f>VLOOKUP(D85,'[1]Приложение к ТС 2023'!$B$2:$E$70,4,FALSE)</f>
        <v>145573.10999999999</v>
      </c>
      <c r="G85" s="59">
        <f t="shared" si="1"/>
        <v>30570353.100000001</v>
      </c>
    </row>
    <row r="86" spans="1:7" customFormat="1" ht="25.5" customHeight="1" x14ac:dyDescent="0.25">
      <c r="A86" s="210"/>
      <c r="B86" s="213"/>
      <c r="C86" s="216"/>
      <c r="D86" s="65">
        <v>41</v>
      </c>
      <c r="E86" s="64">
        <v>95</v>
      </c>
      <c r="F86" s="58">
        <f>VLOOKUP(D86,'[1]Приложение к ТС 2023'!$B$2:$E$70,4,FALSE)</f>
        <v>175437.2</v>
      </c>
      <c r="G86" s="59">
        <f t="shared" si="1"/>
        <v>16666534</v>
      </c>
    </row>
    <row r="87" spans="1:7" customFormat="1" ht="25.5" customHeight="1" x14ac:dyDescent="0.25">
      <c r="A87" s="210"/>
      <c r="B87" s="213"/>
      <c r="C87" s="216"/>
      <c r="D87" s="65">
        <v>42</v>
      </c>
      <c r="E87" s="64">
        <v>30</v>
      </c>
      <c r="F87" s="58">
        <f>VLOOKUP(D87,'[1]Приложение к ТС 2023'!$B$2:$E$70,4,FALSE)</f>
        <v>217054.76</v>
      </c>
      <c r="G87" s="59">
        <f t="shared" si="1"/>
        <v>6511642.7999999998</v>
      </c>
    </row>
    <row r="88" spans="1:7" customFormat="1" ht="25.5" customHeight="1" x14ac:dyDescent="0.25">
      <c r="A88" s="210"/>
      <c r="B88" s="213"/>
      <c r="C88" s="216"/>
      <c r="D88" s="65">
        <v>43</v>
      </c>
      <c r="E88" s="64">
        <v>110</v>
      </c>
      <c r="F88" s="58">
        <f>VLOOKUP(D88,'[1]Приложение к ТС 2023'!$B$2:$E$70,4,FALSE)</f>
        <v>132471.69</v>
      </c>
      <c r="G88" s="59">
        <f t="shared" si="1"/>
        <v>14571885.9</v>
      </c>
    </row>
    <row r="89" spans="1:7" customFormat="1" ht="25.5" customHeight="1" x14ac:dyDescent="0.25">
      <c r="A89" s="210"/>
      <c r="B89" s="213"/>
      <c r="C89" s="216"/>
      <c r="D89" s="65">
        <v>44</v>
      </c>
      <c r="E89" s="64">
        <v>60</v>
      </c>
      <c r="F89" s="58">
        <f>VLOOKUP(D89,'[1]Приложение к ТС 2023'!$B$2:$E$70,4,FALSE)</f>
        <v>157011.51</v>
      </c>
      <c r="G89" s="59">
        <f t="shared" si="1"/>
        <v>9420690.5999999996</v>
      </c>
    </row>
    <row r="90" spans="1:7" customFormat="1" ht="25.5" customHeight="1" x14ac:dyDescent="0.25">
      <c r="A90" s="210"/>
      <c r="B90" s="213"/>
      <c r="C90" s="216"/>
      <c r="D90" s="65">
        <v>45</v>
      </c>
      <c r="E90" s="64">
        <v>30</v>
      </c>
      <c r="F90" s="58">
        <f>VLOOKUP(D90,'[1]Приложение к ТС 2023'!$B$2:$E$70,4,FALSE)</f>
        <v>194747.31</v>
      </c>
      <c r="G90" s="59">
        <f t="shared" si="1"/>
        <v>5842419.2999999998</v>
      </c>
    </row>
    <row r="91" spans="1:7" customFormat="1" ht="25.5" customHeight="1" x14ac:dyDescent="0.25">
      <c r="A91" s="210"/>
      <c r="B91" s="213"/>
      <c r="C91" s="216"/>
      <c r="D91" s="65">
        <v>46</v>
      </c>
      <c r="E91" s="64">
        <v>175</v>
      </c>
      <c r="F91" s="58">
        <f>VLOOKUP(D91,'[1]Приложение к ТС 2023'!$B$2:$E$70,4,FALSE)</f>
        <v>276286.87</v>
      </c>
      <c r="G91" s="59">
        <f t="shared" si="1"/>
        <v>48350202.25</v>
      </c>
    </row>
    <row r="92" spans="1:7" customFormat="1" ht="25.5" customHeight="1" x14ac:dyDescent="0.25">
      <c r="A92" s="210"/>
      <c r="B92" s="213"/>
      <c r="C92" s="216"/>
      <c r="D92" s="65">
        <v>47</v>
      </c>
      <c r="E92" s="64">
        <v>225</v>
      </c>
      <c r="F92" s="58">
        <f>VLOOKUP(D92,'[1]Приложение к ТС 2023'!$B$2:$E$70,4,FALSE)</f>
        <v>301503.90000000002</v>
      </c>
      <c r="G92" s="59">
        <f t="shared" si="1"/>
        <v>67838377.5</v>
      </c>
    </row>
    <row r="93" spans="1:7" customFormat="1" ht="25.5" customHeight="1" x14ac:dyDescent="0.25">
      <c r="A93" s="210"/>
      <c r="B93" s="213"/>
      <c r="C93" s="216"/>
      <c r="D93" s="65">
        <v>48</v>
      </c>
      <c r="E93" s="64">
        <v>100</v>
      </c>
      <c r="F93" s="58">
        <f>VLOOKUP(D93,'[1]Приложение к ТС 2023'!$B$2:$E$70,4,FALSE)</f>
        <v>330952.21999999997</v>
      </c>
      <c r="G93" s="59">
        <f t="shared" si="1"/>
        <v>33095222</v>
      </c>
    </row>
    <row r="94" spans="1:7" customFormat="1" ht="25.5" customHeight="1" x14ac:dyDescent="0.25">
      <c r="A94" s="210"/>
      <c r="B94" s="213"/>
      <c r="C94" s="216"/>
      <c r="D94" s="65">
        <v>49</v>
      </c>
      <c r="E94" s="64">
        <v>100</v>
      </c>
      <c r="F94" s="58">
        <f>VLOOKUP(D94,'[1]Приложение к ТС 2023'!$B$2:$E$70,4,FALSE)</f>
        <v>165048.45000000001</v>
      </c>
      <c r="G94" s="59">
        <f t="shared" si="1"/>
        <v>16504845</v>
      </c>
    </row>
    <row r="95" spans="1:7" customFormat="1" ht="25.5" customHeight="1" x14ac:dyDescent="0.25">
      <c r="A95" s="210"/>
      <c r="B95" s="213"/>
      <c r="C95" s="216"/>
      <c r="D95" s="65">
        <v>51</v>
      </c>
      <c r="E95" s="64">
        <v>260</v>
      </c>
      <c r="F95" s="58">
        <f>VLOOKUP(D95,'[1]Приложение к ТС 2023'!$B$2:$E$70,4,FALSE)</f>
        <v>250037.72</v>
      </c>
      <c r="G95" s="59">
        <f t="shared" si="1"/>
        <v>65009807.200000003</v>
      </c>
    </row>
    <row r="96" spans="1:7" customFormat="1" ht="25.5" customHeight="1" x14ac:dyDescent="0.25">
      <c r="A96" s="210"/>
      <c r="B96" s="213"/>
      <c r="C96" s="216"/>
      <c r="D96" s="65">
        <v>52</v>
      </c>
      <c r="E96" s="64">
        <v>15</v>
      </c>
      <c r="F96" s="58">
        <f>VLOOKUP(D96,'[1]Приложение к ТС 2023'!$B$2:$E$70,4,FALSE)</f>
        <v>783934.84</v>
      </c>
      <c r="G96" s="59">
        <f t="shared" si="1"/>
        <v>11759022.6</v>
      </c>
    </row>
    <row r="97" spans="1:7" customFormat="1" ht="25.5" customHeight="1" x14ac:dyDescent="0.25">
      <c r="A97" s="210"/>
      <c r="B97" s="213"/>
      <c r="C97" s="217"/>
      <c r="D97" s="65">
        <v>53</v>
      </c>
      <c r="E97" s="64">
        <v>100</v>
      </c>
      <c r="F97" s="58">
        <f>VLOOKUP(D97,'[1]Приложение к ТС 2023'!$B$2:$E$70,4,FALSE)</f>
        <v>437765.51</v>
      </c>
      <c r="G97" s="59">
        <f t="shared" si="1"/>
        <v>43776551</v>
      </c>
    </row>
    <row r="98" spans="1:7" customFormat="1" ht="31.5" x14ac:dyDescent="0.25">
      <c r="A98" s="223"/>
      <c r="B98" s="224"/>
      <c r="C98" s="97" t="s">
        <v>292</v>
      </c>
      <c r="D98" s="98"/>
      <c r="E98" s="99">
        <f>SUM(E82:E97)</f>
        <v>1875</v>
      </c>
      <c r="F98" s="62"/>
      <c r="G98" s="100">
        <f>SUM(G82:G97)</f>
        <v>448348935.64999998</v>
      </c>
    </row>
    <row r="99" spans="1:7" customFormat="1" ht="25.5" customHeight="1" x14ac:dyDescent="0.25">
      <c r="A99" s="210"/>
      <c r="B99" s="213"/>
      <c r="C99" s="215" t="s">
        <v>297</v>
      </c>
      <c r="D99" s="65">
        <v>56</v>
      </c>
      <c r="E99" s="64">
        <v>65</v>
      </c>
      <c r="F99" s="58">
        <f>VLOOKUP(D99,'[1]Приложение к ТС 2023'!$B$2:$E$70,4,FALSE)</f>
        <v>160672.78</v>
      </c>
      <c r="G99" s="59">
        <f>E99*F99</f>
        <v>10443730.699999999</v>
      </c>
    </row>
    <row r="100" spans="1:7" customFormat="1" ht="25.5" customHeight="1" x14ac:dyDescent="0.25">
      <c r="A100" s="210"/>
      <c r="B100" s="213"/>
      <c r="C100" s="216"/>
      <c r="D100" s="65">
        <v>57</v>
      </c>
      <c r="E100" s="64">
        <v>2</v>
      </c>
      <c r="F100" s="58">
        <f>VLOOKUP(D100,'[1]Приложение к ТС 2023'!$B$2:$E$70,4,FALSE)</f>
        <v>330071.96999999997</v>
      </c>
      <c r="G100" s="59">
        <f>E100*F100</f>
        <v>660143.93999999994</v>
      </c>
    </row>
    <row r="101" spans="1:7" customFormat="1" ht="25.5" customHeight="1" x14ac:dyDescent="0.25">
      <c r="A101" s="210"/>
      <c r="B101" s="213"/>
      <c r="C101" s="216"/>
      <c r="D101" s="65">
        <v>58</v>
      </c>
      <c r="E101" s="64">
        <v>210</v>
      </c>
      <c r="F101" s="58">
        <f>VLOOKUP(D101,'[1]Приложение к ТС 2023'!$B$2:$E$70,4,FALSE)</f>
        <v>188998.33</v>
      </c>
      <c r="G101" s="59">
        <f>E101*F101</f>
        <v>39689649.299999997</v>
      </c>
    </row>
    <row r="102" spans="1:7" customFormat="1" ht="25.5" customHeight="1" x14ac:dyDescent="0.25">
      <c r="A102" s="210"/>
      <c r="B102" s="213"/>
      <c r="C102" s="217"/>
      <c r="D102" s="65">
        <v>59</v>
      </c>
      <c r="E102" s="64">
        <v>220</v>
      </c>
      <c r="F102" s="58">
        <f>VLOOKUP(D102,'[1]Приложение к ТС 2023'!$B$2:$E$70,4,FALSE)</f>
        <v>257185.75</v>
      </c>
      <c r="G102" s="59">
        <f>E102*F102</f>
        <v>56580865</v>
      </c>
    </row>
    <row r="103" spans="1:7" customFormat="1" ht="31.5" x14ac:dyDescent="0.25">
      <c r="A103" s="223"/>
      <c r="B103" s="224"/>
      <c r="C103" s="97" t="s">
        <v>298</v>
      </c>
      <c r="D103" s="98"/>
      <c r="E103" s="99">
        <f>SUM(E99:E102)</f>
        <v>497</v>
      </c>
      <c r="F103" s="62"/>
      <c r="G103" s="100">
        <f>SUM(G99:G102)</f>
        <v>107374388.94</v>
      </c>
    </row>
    <row r="104" spans="1:7" customFormat="1" ht="25.5" customHeight="1" x14ac:dyDescent="0.25">
      <c r="A104" s="210"/>
      <c r="B104" s="213"/>
      <c r="C104" s="215" t="s">
        <v>323</v>
      </c>
      <c r="D104" s="65">
        <v>61</v>
      </c>
      <c r="E104" s="64">
        <v>170</v>
      </c>
      <c r="F104" s="58">
        <f>VLOOKUP(D104,'[1]Приложение к ТС 2023'!$B$2:$E$70,4,FALSE)</f>
        <v>113876.06</v>
      </c>
      <c r="G104" s="59">
        <f>E104*F104</f>
        <v>19358930.199999999</v>
      </c>
    </row>
    <row r="105" spans="1:7" customFormat="1" ht="25.5" customHeight="1" x14ac:dyDescent="0.25">
      <c r="A105" s="210"/>
      <c r="B105" s="213"/>
      <c r="C105" s="217"/>
      <c r="D105" s="65">
        <v>62</v>
      </c>
      <c r="E105" s="64">
        <v>15</v>
      </c>
      <c r="F105" s="58">
        <f>VLOOKUP(D105,'[1]Приложение к ТС 2023'!$B$2:$E$70,4,FALSE)</f>
        <v>168259.74</v>
      </c>
      <c r="G105" s="59">
        <f>E105*F105</f>
        <v>2523896.1</v>
      </c>
    </row>
    <row r="106" spans="1:7" customFormat="1" ht="25.5" customHeight="1" x14ac:dyDescent="0.25">
      <c r="A106" s="223"/>
      <c r="B106" s="224"/>
      <c r="C106" s="97" t="s">
        <v>324</v>
      </c>
      <c r="D106" s="98"/>
      <c r="E106" s="99">
        <f>SUM(E104:E105)</f>
        <v>185</v>
      </c>
      <c r="F106" s="62"/>
      <c r="G106" s="100">
        <f>SUM(G104:G105)</f>
        <v>21882826.300000001</v>
      </c>
    </row>
    <row r="107" spans="1:7" customFormat="1" ht="25.5" customHeight="1" x14ac:dyDescent="0.25">
      <c r="A107" s="210"/>
      <c r="B107" s="213"/>
      <c r="C107" s="215" t="s">
        <v>293</v>
      </c>
      <c r="D107" s="65">
        <v>63</v>
      </c>
      <c r="E107" s="64">
        <v>35</v>
      </c>
      <c r="F107" s="58">
        <f>VLOOKUP(D107,'[1]Приложение к ТС 2023'!$B$2:$E$70,4,FALSE)</f>
        <v>197786.08</v>
      </c>
      <c r="G107" s="59">
        <f>E107*F107</f>
        <v>6922512.7999999998</v>
      </c>
    </row>
    <row r="108" spans="1:7" customFormat="1" ht="25.5" customHeight="1" x14ac:dyDescent="0.25">
      <c r="A108" s="210"/>
      <c r="B108" s="213"/>
      <c r="C108" s="217"/>
      <c r="D108" s="65">
        <v>64</v>
      </c>
      <c r="E108" s="64">
        <v>10</v>
      </c>
      <c r="F108" s="58">
        <f>VLOOKUP(D108,'[1]Приложение к ТС 2023'!$B$2:$E$70,4,FALSE)</f>
        <v>214838.77</v>
      </c>
      <c r="G108" s="59">
        <f>E108*F108</f>
        <v>2148387.7000000002</v>
      </c>
    </row>
    <row r="109" spans="1:7" customFormat="1" ht="25.5" customHeight="1" x14ac:dyDescent="0.25">
      <c r="A109" s="223"/>
      <c r="B109" s="224"/>
      <c r="C109" s="97" t="s">
        <v>294</v>
      </c>
      <c r="D109" s="98"/>
      <c r="E109" s="99">
        <f>SUM(E107:E108)</f>
        <v>45</v>
      </c>
      <c r="F109" s="62"/>
      <c r="G109" s="100">
        <f>SUM(G107:G108)</f>
        <v>9070900.5</v>
      </c>
    </row>
    <row r="110" spans="1:7" customFormat="1" ht="25.5" customHeight="1" x14ac:dyDescent="0.25">
      <c r="A110" s="210"/>
      <c r="B110" s="213"/>
      <c r="C110" s="96" t="s">
        <v>325</v>
      </c>
      <c r="D110" s="65">
        <v>66</v>
      </c>
      <c r="E110" s="64">
        <v>20</v>
      </c>
      <c r="F110" s="58">
        <f>VLOOKUP(D110,'[1]Приложение к ТС 2023'!$B$2:$E$70,4,FALSE)</f>
        <v>220833.75</v>
      </c>
      <c r="G110" s="59">
        <f>E110*F110</f>
        <v>4416675</v>
      </c>
    </row>
    <row r="111" spans="1:7" customFormat="1" ht="31.5" x14ac:dyDescent="0.25">
      <c r="A111" s="211"/>
      <c r="B111" s="214"/>
      <c r="C111" s="97" t="s">
        <v>326</v>
      </c>
      <c r="D111" s="98"/>
      <c r="E111" s="99">
        <f>SUM(E110)</f>
        <v>20</v>
      </c>
      <c r="F111" s="62"/>
      <c r="G111" s="100">
        <f>SUM(G110)</f>
        <v>4416675</v>
      </c>
    </row>
    <row r="112" spans="1:7" customFormat="1" x14ac:dyDescent="0.25">
      <c r="A112" s="225" t="s">
        <v>327</v>
      </c>
      <c r="B112" s="226"/>
      <c r="C112" s="226"/>
      <c r="D112" s="227"/>
      <c r="E112" s="66">
        <f>E63+E65+E69+E72+E76+E79+E81+E98+E103+E106+E109+E111</f>
        <v>3111</v>
      </c>
      <c r="F112" s="67"/>
      <c r="G112" s="68">
        <f>G63+G65+G69+G72+G76+G79+G81+G98+G103+G106+G109+G111</f>
        <v>673665959.23000002</v>
      </c>
    </row>
    <row r="113" spans="1:7" customFormat="1" ht="38.25" customHeight="1" x14ac:dyDescent="0.25">
      <c r="A113" s="209">
        <v>6</v>
      </c>
      <c r="B113" s="212" t="s">
        <v>328</v>
      </c>
      <c r="C113" s="215" t="s">
        <v>301</v>
      </c>
      <c r="D113" s="65">
        <v>16</v>
      </c>
      <c r="E113" s="64">
        <v>77</v>
      </c>
      <c r="F113" s="58">
        <f>VLOOKUP(D113,'[1]Приложение к ТС 2023'!$B$2:$E$70,4,FALSE)</f>
        <v>297453.02</v>
      </c>
      <c r="G113" s="59">
        <f>E113*F113</f>
        <v>22903882.539999999</v>
      </c>
    </row>
    <row r="114" spans="1:7" customFormat="1" ht="38.25" customHeight="1" x14ac:dyDescent="0.25">
      <c r="A114" s="210"/>
      <c r="B114" s="213"/>
      <c r="C114" s="217"/>
      <c r="D114" s="65">
        <v>17</v>
      </c>
      <c r="E114" s="64">
        <v>20</v>
      </c>
      <c r="F114" s="58">
        <f>VLOOKUP(D114,'[1]Приложение к ТС 2023'!$B$2:$E$70,4,FALSE)</f>
        <v>609813.69999999995</v>
      </c>
      <c r="G114" s="59">
        <f>E114*F114</f>
        <v>12196274</v>
      </c>
    </row>
    <row r="115" spans="1:7" s="69" customFormat="1" ht="38.25" customHeight="1" x14ac:dyDescent="0.2">
      <c r="A115" s="211"/>
      <c r="B115" s="214"/>
      <c r="C115" s="97" t="s">
        <v>302</v>
      </c>
      <c r="D115" s="98"/>
      <c r="E115" s="99">
        <f>SUM(E113:E114)</f>
        <v>97</v>
      </c>
      <c r="F115" s="62"/>
      <c r="G115" s="100">
        <f>SUM(G113:G114)</f>
        <v>35100156.539999999</v>
      </c>
    </row>
    <row r="116" spans="1:7" customFormat="1" x14ac:dyDescent="0.25">
      <c r="A116" s="225" t="s">
        <v>329</v>
      </c>
      <c r="B116" s="226"/>
      <c r="C116" s="226"/>
      <c r="D116" s="227"/>
      <c r="E116" s="72">
        <f>E115</f>
        <v>97</v>
      </c>
      <c r="F116" s="73"/>
      <c r="G116" s="74">
        <f>G115</f>
        <v>35100156.539999999</v>
      </c>
    </row>
    <row r="117" spans="1:7" customFormat="1" ht="38.25" customHeight="1" x14ac:dyDescent="0.25">
      <c r="A117" s="209">
        <v>7</v>
      </c>
      <c r="B117" s="212" t="s">
        <v>330</v>
      </c>
      <c r="C117" s="215" t="s">
        <v>301</v>
      </c>
      <c r="D117" s="65">
        <v>16</v>
      </c>
      <c r="E117" s="64">
        <v>90</v>
      </c>
      <c r="F117" s="58">
        <f>VLOOKUP(D117,'[1]Приложение к ТС 2023'!$B$2:$E$70,4,FALSE)</f>
        <v>297453.02</v>
      </c>
      <c r="G117" s="59">
        <f>E117*F117</f>
        <v>26770771.800000001</v>
      </c>
    </row>
    <row r="118" spans="1:7" customFormat="1" ht="38.25" customHeight="1" x14ac:dyDescent="0.25">
      <c r="A118" s="210"/>
      <c r="B118" s="213"/>
      <c r="C118" s="217"/>
      <c r="D118" s="65">
        <v>17</v>
      </c>
      <c r="E118" s="64">
        <v>8</v>
      </c>
      <c r="F118" s="58">
        <f>VLOOKUP(D118,'[1]Приложение к ТС 2023'!$B$2:$E$70,4,FALSE)</f>
        <v>609813.69999999995</v>
      </c>
      <c r="G118" s="59">
        <f>E118*F118</f>
        <v>4878509.5999999996</v>
      </c>
    </row>
    <row r="119" spans="1:7" customFormat="1" ht="38.25" customHeight="1" x14ac:dyDescent="0.25">
      <c r="A119" s="211"/>
      <c r="B119" s="214"/>
      <c r="C119" s="97" t="s">
        <v>302</v>
      </c>
      <c r="D119" s="98"/>
      <c r="E119" s="99">
        <f>SUM(E117:E118)</f>
        <v>98</v>
      </c>
      <c r="F119" s="62"/>
      <c r="G119" s="100">
        <f>SUM(G117:G118)</f>
        <v>31649281.399999999</v>
      </c>
    </row>
    <row r="120" spans="1:7" customFormat="1" x14ac:dyDescent="0.25">
      <c r="A120" s="225" t="s">
        <v>331</v>
      </c>
      <c r="B120" s="226"/>
      <c r="C120" s="226"/>
      <c r="D120" s="227"/>
      <c r="E120" s="66">
        <f>E119</f>
        <v>98</v>
      </c>
      <c r="F120" s="67"/>
      <c r="G120" s="68">
        <f>G119</f>
        <v>31649281.399999999</v>
      </c>
    </row>
    <row r="121" spans="1:7" customFormat="1" ht="25.5" customHeight="1" x14ac:dyDescent="0.25">
      <c r="A121" s="209">
        <v>8</v>
      </c>
      <c r="B121" s="212" t="s">
        <v>332</v>
      </c>
      <c r="C121" s="215" t="s">
        <v>333</v>
      </c>
      <c r="D121" s="65">
        <v>1</v>
      </c>
      <c r="E121" s="64">
        <v>60</v>
      </c>
      <c r="F121" s="58">
        <f>VLOOKUP(D121,'[1]Приложение к ТС 2023'!$B$2:$E$70,4,FALSE)</f>
        <v>154598.94</v>
      </c>
      <c r="G121" s="59">
        <f>E121*F121</f>
        <v>9275936.4000000004</v>
      </c>
    </row>
    <row r="122" spans="1:7" customFormat="1" ht="25.5" customHeight="1" x14ac:dyDescent="0.25">
      <c r="A122" s="210"/>
      <c r="B122" s="213"/>
      <c r="C122" s="217"/>
      <c r="D122" s="65">
        <v>2</v>
      </c>
      <c r="E122" s="64">
        <v>20</v>
      </c>
      <c r="F122" s="58">
        <f>VLOOKUP(D122,'[1]Приложение к ТС 2023'!$B$2:$E$70,4,FALSE)</f>
        <v>235944.85</v>
      </c>
      <c r="G122" s="59">
        <f>E122*F122</f>
        <v>4718897</v>
      </c>
    </row>
    <row r="123" spans="1:7" customFormat="1" ht="31.5" x14ac:dyDescent="0.25">
      <c r="A123" s="223"/>
      <c r="B123" s="224"/>
      <c r="C123" s="97" t="s">
        <v>334</v>
      </c>
      <c r="D123" s="98"/>
      <c r="E123" s="99">
        <f>SUM(E121:E122)</f>
        <v>80</v>
      </c>
      <c r="F123" s="62"/>
      <c r="G123" s="100">
        <f>SUM(G121:G122)</f>
        <v>13994833.4</v>
      </c>
    </row>
    <row r="124" spans="1:7" customFormat="1" ht="25.5" customHeight="1" x14ac:dyDescent="0.25">
      <c r="A124" s="210"/>
      <c r="B124" s="213"/>
      <c r="C124" s="215" t="s">
        <v>335</v>
      </c>
      <c r="D124" s="65">
        <v>16</v>
      </c>
      <c r="E124" s="64">
        <v>125</v>
      </c>
      <c r="F124" s="58">
        <f>VLOOKUP(D124,'[1]Приложение к ТС 2023'!$B$2:$E$70,4,FALSE)</f>
        <v>297453.02</v>
      </c>
      <c r="G124" s="59">
        <f>E124*F124</f>
        <v>37181627.5</v>
      </c>
    </row>
    <row r="125" spans="1:7" customFormat="1" ht="25.5" customHeight="1" x14ac:dyDescent="0.25">
      <c r="A125" s="210"/>
      <c r="B125" s="213"/>
      <c r="C125" s="217"/>
      <c r="D125" s="65">
        <v>17</v>
      </c>
      <c r="E125" s="64">
        <v>40</v>
      </c>
      <c r="F125" s="58">
        <f>VLOOKUP(D125,'[1]Приложение к ТС 2023'!$B$2:$E$70,4,FALSE)</f>
        <v>609813.69999999995</v>
      </c>
      <c r="G125" s="59">
        <f>E125*F125</f>
        <v>24392548</v>
      </c>
    </row>
    <row r="126" spans="1:7" customFormat="1" ht="31.5" x14ac:dyDescent="0.25">
      <c r="A126" s="223"/>
      <c r="B126" s="224"/>
      <c r="C126" s="97" t="s">
        <v>336</v>
      </c>
      <c r="D126" s="98"/>
      <c r="E126" s="99">
        <f>SUM(E124:E125)</f>
        <v>165</v>
      </c>
      <c r="F126" s="62"/>
      <c r="G126" s="100">
        <f>SUM(G124:G125)</f>
        <v>61574175.5</v>
      </c>
    </row>
    <row r="127" spans="1:7" customFormat="1" ht="25.5" customHeight="1" x14ac:dyDescent="0.25">
      <c r="A127" s="210"/>
      <c r="B127" s="213"/>
      <c r="C127" s="96" t="s">
        <v>337</v>
      </c>
      <c r="D127" s="65">
        <v>18</v>
      </c>
      <c r="E127" s="64">
        <v>3</v>
      </c>
      <c r="F127" s="58">
        <f>VLOOKUP(D127,'[1]Приложение к ТС 2023'!$B$2:$E$70,4,FALSE)</f>
        <v>227121.38</v>
      </c>
      <c r="G127" s="59">
        <f>E127*F127</f>
        <v>681364.14</v>
      </c>
    </row>
    <row r="128" spans="1:7" s="69" customFormat="1" ht="31.5" x14ac:dyDescent="0.2">
      <c r="A128" s="223"/>
      <c r="B128" s="224"/>
      <c r="C128" s="97" t="s">
        <v>300</v>
      </c>
      <c r="D128" s="98"/>
      <c r="E128" s="99">
        <f>SUM(E127)</f>
        <v>3</v>
      </c>
      <c r="F128" s="62"/>
      <c r="G128" s="100">
        <f>SUM(G127)</f>
        <v>681364.14</v>
      </c>
    </row>
    <row r="129" spans="1:7" customFormat="1" ht="25.5" customHeight="1" x14ac:dyDescent="0.25">
      <c r="A129" s="210"/>
      <c r="B129" s="213"/>
      <c r="C129" s="215" t="s">
        <v>338</v>
      </c>
      <c r="D129" s="65">
        <v>54</v>
      </c>
      <c r="E129" s="64">
        <v>8</v>
      </c>
      <c r="F129" s="58">
        <f>VLOOKUP(D129,'[1]Приложение к ТС 2023'!$B$2:$E$70,4,FALSE)</f>
        <v>170411.03</v>
      </c>
      <c r="G129" s="59">
        <f>E129*F129</f>
        <v>1363288.24</v>
      </c>
    </row>
    <row r="130" spans="1:7" customFormat="1" ht="25.5" customHeight="1" x14ac:dyDescent="0.25">
      <c r="A130" s="210"/>
      <c r="B130" s="213"/>
      <c r="C130" s="217"/>
      <c r="D130" s="65">
        <v>55</v>
      </c>
      <c r="E130" s="64">
        <v>5</v>
      </c>
      <c r="F130" s="58">
        <f>VLOOKUP(D130,'[1]Приложение к ТС 2023'!$B$2:$E$70,4,FALSE)</f>
        <v>296164.26</v>
      </c>
      <c r="G130" s="59">
        <f>E130*F130</f>
        <v>1480821.3</v>
      </c>
    </row>
    <row r="131" spans="1:7" s="69" customFormat="1" ht="31.5" x14ac:dyDescent="0.2">
      <c r="A131" s="223"/>
      <c r="B131" s="224"/>
      <c r="C131" s="97" t="s">
        <v>339</v>
      </c>
      <c r="D131" s="98"/>
      <c r="E131" s="99">
        <f>SUM(E129:E130)</f>
        <v>13</v>
      </c>
      <c r="F131" s="62"/>
      <c r="G131" s="100">
        <f>SUM(G129:G130)</f>
        <v>2844109.54</v>
      </c>
    </row>
    <row r="132" spans="1:7" customFormat="1" ht="25.5" customHeight="1" x14ac:dyDescent="0.25">
      <c r="A132" s="210"/>
      <c r="B132" s="213"/>
      <c r="C132" s="215" t="s">
        <v>323</v>
      </c>
      <c r="D132" s="65">
        <v>61</v>
      </c>
      <c r="E132" s="64">
        <v>450</v>
      </c>
      <c r="F132" s="58">
        <f>VLOOKUP(D132,'[1]Приложение к ТС 2023'!$B$2:$E$70,4,FALSE)</f>
        <v>113876.06</v>
      </c>
      <c r="G132" s="59">
        <f>E132*F132</f>
        <v>51244227</v>
      </c>
    </row>
    <row r="133" spans="1:7" customFormat="1" ht="25.5" customHeight="1" x14ac:dyDescent="0.25">
      <c r="A133" s="210"/>
      <c r="B133" s="213"/>
      <c r="C133" s="217"/>
      <c r="D133" s="65">
        <v>62</v>
      </c>
      <c r="E133" s="64">
        <v>25</v>
      </c>
      <c r="F133" s="58">
        <f>VLOOKUP(D133,'[1]Приложение к ТС 2023'!$B$2:$E$70,4,FALSE)</f>
        <v>168259.74</v>
      </c>
      <c r="G133" s="59">
        <f>E133*F133</f>
        <v>4206493.5</v>
      </c>
    </row>
    <row r="134" spans="1:7" customFormat="1" ht="25.5" customHeight="1" x14ac:dyDescent="0.25">
      <c r="A134" s="223"/>
      <c r="B134" s="224"/>
      <c r="C134" s="97" t="s">
        <v>324</v>
      </c>
      <c r="D134" s="98"/>
      <c r="E134" s="99">
        <f>SUM(E132:E133)</f>
        <v>475</v>
      </c>
      <c r="F134" s="62"/>
      <c r="G134" s="100">
        <f>SUM(G132:G133)</f>
        <v>55450720.5</v>
      </c>
    </row>
    <row r="135" spans="1:7" customFormat="1" ht="25.5" customHeight="1" x14ac:dyDescent="0.25">
      <c r="A135" s="210"/>
      <c r="B135" s="213"/>
      <c r="C135" s="215" t="s">
        <v>340</v>
      </c>
      <c r="D135" s="65">
        <v>63</v>
      </c>
      <c r="E135" s="64">
        <v>55</v>
      </c>
      <c r="F135" s="58">
        <f>VLOOKUP(D135,'[1]Приложение к ТС 2023'!$B$2:$E$70,4,FALSE)</f>
        <v>197786.08</v>
      </c>
      <c r="G135" s="59">
        <f>E135*F135</f>
        <v>10878234.4</v>
      </c>
    </row>
    <row r="136" spans="1:7" customFormat="1" ht="25.5" customHeight="1" x14ac:dyDescent="0.25">
      <c r="A136" s="210"/>
      <c r="B136" s="213"/>
      <c r="C136" s="217"/>
      <c r="D136" s="65">
        <v>64</v>
      </c>
      <c r="E136" s="64">
        <v>10</v>
      </c>
      <c r="F136" s="58">
        <f>VLOOKUP(D136,'[1]Приложение к ТС 2023'!$B$2:$E$70,4,FALSE)</f>
        <v>214838.77</v>
      </c>
      <c r="G136" s="59">
        <f>E136*F136</f>
        <v>2148387.7000000002</v>
      </c>
    </row>
    <row r="137" spans="1:7" s="69" customFormat="1" ht="25.5" customHeight="1" x14ac:dyDescent="0.2">
      <c r="A137" s="223"/>
      <c r="B137" s="224"/>
      <c r="C137" s="97" t="s">
        <v>341</v>
      </c>
      <c r="D137" s="98"/>
      <c r="E137" s="99">
        <f>SUM(E135:E136)</f>
        <v>65</v>
      </c>
      <c r="F137" s="62"/>
      <c r="G137" s="100">
        <f>SUM(G135:G136)</f>
        <v>13026622.1</v>
      </c>
    </row>
    <row r="138" spans="1:7" customFormat="1" ht="25.5" customHeight="1" x14ac:dyDescent="0.25">
      <c r="A138" s="210"/>
      <c r="B138" s="213"/>
      <c r="C138" s="96" t="s">
        <v>342</v>
      </c>
      <c r="D138" s="65">
        <v>66</v>
      </c>
      <c r="E138" s="64">
        <v>20</v>
      </c>
      <c r="F138" s="58">
        <f>VLOOKUP(D138,'[1]Приложение к ТС 2023'!$B$2:$E$70,4,FALSE)</f>
        <v>220833.75</v>
      </c>
      <c r="G138" s="59">
        <f>E138*F138</f>
        <v>4416675</v>
      </c>
    </row>
    <row r="139" spans="1:7" customFormat="1" ht="31.5" x14ac:dyDescent="0.25">
      <c r="A139" s="211"/>
      <c r="B139" s="214"/>
      <c r="C139" s="97" t="s">
        <v>326</v>
      </c>
      <c r="D139" s="98"/>
      <c r="E139" s="99">
        <f>SUM(E138)</f>
        <v>20</v>
      </c>
      <c r="F139" s="62"/>
      <c r="G139" s="100">
        <f>SUM(G138)</f>
        <v>4416675</v>
      </c>
    </row>
    <row r="140" spans="1:7" customFormat="1" x14ac:dyDescent="0.25">
      <c r="A140" s="225" t="s">
        <v>343</v>
      </c>
      <c r="B140" s="226"/>
      <c r="C140" s="226"/>
      <c r="D140" s="227"/>
      <c r="E140" s="66">
        <f>E123+E126+E128+E131+E134+E137+E139</f>
        <v>821</v>
      </c>
      <c r="F140" s="67"/>
      <c r="G140" s="68">
        <f>G123+G126+G128+G131+G134+G137+G139</f>
        <v>151988500.18000001</v>
      </c>
    </row>
    <row r="141" spans="1:7" customFormat="1" ht="25.5" customHeight="1" x14ac:dyDescent="0.25">
      <c r="A141" s="209">
        <v>9</v>
      </c>
      <c r="B141" s="212" t="s">
        <v>344</v>
      </c>
      <c r="C141" s="215" t="s">
        <v>345</v>
      </c>
      <c r="D141" s="65">
        <v>31</v>
      </c>
      <c r="E141" s="64">
        <v>2</v>
      </c>
      <c r="F141" s="58">
        <f>VLOOKUP(D141,'[1]Приложение к ТС 2023'!$B$2:$E$70,4,FALSE)</f>
        <v>101013.79</v>
      </c>
      <c r="G141" s="59">
        <f>E141*F141</f>
        <v>202027.58</v>
      </c>
    </row>
    <row r="142" spans="1:7" customFormat="1" ht="25.5" customHeight="1" x14ac:dyDescent="0.25">
      <c r="A142" s="210"/>
      <c r="B142" s="213"/>
      <c r="C142" s="216"/>
      <c r="D142" s="65">
        <v>33</v>
      </c>
      <c r="E142" s="64">
        <v>7</v>
      </c>
      <c r="F142" s="58">
        <f>VLOOKUP(D142,'[1]Приложение к ТС 2023'!$B$2:$E$70,4,FALSE)</f>
        <v>119375.82</v>
      </c>
      <c r="G142" s="59">
        <f>E142*F142</f>
        <v>835630.74</v>
      </c>
    </row>
    <row r="143" spans="1:7" customFormat="1" ht="25.5" customHeight="1" x14ac:dyDescent="0.25">
      <c r="A143" s="210"/>
      <c r="B143" s="213"/>
      <c r="C143" s="216"/>
      <c r="D143" s="65">
        <v>35</v>
      </c>
      <c r="E143" s="64">
        <v>3</v>
      </c>
      <c r="F143" s="58">
        <f>VLOOKUP(D143,'[1]Приложение к ТС 2023'!$B$2:$E$70,4,FALSE)</f>
        <v>202344.82</v>
      </c>
      <c r="G143" s="59">
        <f>E143*F143</f>
        <v>607034.46</v>
      </c>
    </row>
    <row r="144" spans="1:7" customFormat="1" ht="25.5" customHeight="1" x14ac:dyDescent="0.25">
      <c r="A144" s="210"/>
      <c r="B144" s="213"/>
      <c r="C144" s="217"/>
      <c r="D144" s="65">
        <v>34</v>
      </c>
      <c r="E144" s="64">
        <v>30</v>
      </c>
      <c r="F144" s="58">
        <f>VLOOKUP(D144,'[1]Приложение к ТС 2023'!$B$2:$E$70,4,FALSE)</f>
        <v>203875.18</v>
      </c>
      <c r="G144" s="59">
        <f>E144*F144</f>
        <v>6116255.4000000004</v>
      </c>
    </row>
    <row r="145" spans="1:7" customFormat="1" ht="25.5" customHeight="1" x14ac:dyDescent="0.25">
      <c r="A145" s="223"/>
      <c r="B145" s="224"/>
      <c r="C145" s="97" t="s">
        <v>346</v>
      </c>
      <c r="D145" s="98"/>
      <c r="E145" s="99">
        <f>SUM(E141:E144)</f>
        <v>42</v>
      </c>
      <c r="F145" s="62"/>
      <c r="G145" s="100">
        <f>SUM(G141:G144)</f>
        <v>7760948.1799999997</v>
      </c>
    </row>
    <row r="146" spans="1:7" customFormat="1" ht="25.5" customHeight="1" x14ac:dyDescent="0.25">
      <c r="A146" s="210"/>
      <c r="B146" s="213"/>
      <c r="C146" s="96" t="s">
        <v>323</v>
      </c>
      <c r="D146" s="65">
        <v>61</v>
      </c>
      <c r="E146" s="64">
        <v>25</v>
      </c>
      <c r="F146" s="58">
        <f>VLOOKUP(D146,'[1]Приложение к ТС 2023'!$B$2:$E$70,4,FALSE)</f>
        <v>113876.06</v>
      </c>
      <c r="G146" s="59">
        <f>E146*F146</f>
        <v>2846901.5</v>
      </c>
    </row>
    <row r="147" spans="1:7" customFormat="1" ht="25.5" customHeight="1" x14ac:dyDescent="0.25">
      <c r="A147" s="223"/>
      <c r="B147" s="224"/>
      <c r="C147" s="97" t="s">
        <v>324</v>
      </c>
      <c r="D147" s="98"/>
      <c r="E147" s="99">
        <f>SUM(E146)</f>
        <v>25</v>
      </c>
      <c r="F147" s="62"/>
      <c r="G147" s="100">
        <f>SUM(G146)</f>
        <v>2846901.5</v>
      </c>
    </row>
    <row r="148" spans="1:7" customFormat="1" ht="25.5" customHeight="1" x14ac:dyDescent="0.25">
      <c r="A148" s="210"/>
      <c r="B148" s="213"/>
      <c r="C148" s="96" t="s">
        <v>307</v>
      </c>
      <c r="D148" s="65">
        <v>65</v>
      </c>
      <c r="E148" s="64">
        <v>30</v>
      </c>
      <c r="F148" s="58">
        <f>VLOOKUP(D148,'[1]Приложение к ТС 2023'!$B$2:$E$70,4,FALSE)</f>
        <v>148891.10999999999</v>
      </c>
      <c r="G148" s="59">
        <f>E148*F148</f>
        <v>4466733.3</v>
      </c>
    </row>
    <row r="149" spans="1:7" customFormat="1" ht="31.5" x14ac:dyDescent="0.25">
      <c r="A149" s="223"/>
      <c r="B149" s="224"/>
      <c r="C149" s="97" t="s">
        <v>308</v>
      </c>
      <c r="D149" s="98"/>
      <c r="E149" s="99">
        <f>SUM(E148)</f>
        <v>30</v>
      </c>
      <c r="F149" s="62"/>
      <c r="G149" s="100">
        <f>SUM(G148)</f>
        <v>4466733.3</v>
      </c>
    </row>
    <row r="150" spans="1:7" customFormat="1" ht="31.5" x14ac:dyDescent="0.25">
      <c r="A150" s="210"/>
      <c r="B150" s="213"/>
      <c r="C150" s="96" t="s">
        <v>347</v>
      </c>
      <c r="D150" s="65">
        <v>6</v>
      </c>
      <c r="E150" s="64">
        <v>3</v>
      </c>
      <c r="F150" s="58">
        <f>VLOOKUP(D150,'[1]Приложение к ТС 2023'!$B$2:$E$70,4,FALSE)</f>
        <v>321903.96999999997</v>
      </c>
      <c r="G150" s="59">
        <f>E150*F150</f>
        <v>965711.91</v>
      </c>
    </row>
    <row r="151" spans="1:7" customFormat="1" ht="47.25" x14ac:dyDescent="0.25">
      <c r="A151" s="211"/>
      <c r="B151" s="214"/>
      <c r="C151" s="97" t="s">
        <v>348</v>
      </c>
      <c r="D151" s="98"/>
      <c r="E151" s="99">
        <f>SUM(E150)</f>
        <v>3</v>
      </c>
      <c r="F151" s="62"/>
      <c r="G151" s="100">
        <f>SUM(G150)</f>
        <v>965711.91</v>
      </c>
    </row>
    <row r="152" spans="1:7" customFormat="1" x14ac:dyDescent="0.25">
      <c r="A152" s="236" t="s">
        <v>348</v>
      </c>
      <c r="B152" s="237"/>
      <c r="C152" s="237"/>
      <c r="D152" s="238"/>
      <c r="E152" s="66">
        <f>E145+E147+E149+E151</f>
        <v>100</v>
      </c>
      <c r="F152" s="67"/>
      <c r="G152" s="68">
        <f>G145+G147+G149+G151</f>
        <v>16040294.890000001</v>
      </c>
    </row>
    <row r="153" spans="1:7" customFormat="1" ht="25.5" customHeight="1" x14ac:dyDescent="0.25">
      <c r="A153" s="209">
        <v>10</v>
      </c>
      <c r="B153" s="212" t="s">
        <v>349</v>
      </c>
      <c r="C153" s="215" t="s">
        <v>299</v>
      </c>
      <c r="D153" s="65">
        <v>18</v>
      </c>
      <c r="E153" s="64">
        <v>100</v>
      </c>
      <c r="F153" s="58">
        <f>VLOOKUP(D153,'[1]Приложение к ТС 2023'!$B$2:$E$70,4,FALSE)</f>
        <v>227121.38</v>
      </c>
      <c r="G153" s="59">
        <f>E153*F153</f>
        <v>22712138</v>
      </c>
    </row>
    <row r="154" spans="1:7" customFormat="1" ht="25.5" customHeight="1" x14ac:dyDescent="0.25">
      <c r="A154" s="210"/>
      <c r="B154" s="213"/>
      <c r="C154" s="216"/>
      <c r="D154" s="65">
        <v>22</v>
      </c>
      <c r="E154" s="64">
        <v>35</v>
      </c>
      <c r="F154" s="58">
        <f>VLOOKUP(D154,'[1]Приложение к ТС 2023'!$B$2:$E$70,4,FALSE)</f>
        <v>87178.98</v>
      </c>
      <c r="G154" s="59">
        <f>E154*F154</f>
        <v>3051264.3</v>
      </c>
    </row>
    <row r="155" spans="1:7" customFormat="1" ht="25.5" customHeight="1" x14ac:dyDescent="0.25">
      <c r="A155" s="210"/>
      <c r="B155" s="213"/>
      <c r="C155" s="216"/>
      <c r="D155" s="65">
        <v>23</v>
      </c>
      <c r="E155" s="64">
        <v>100</v>
      </c>
      <c r="F155" s="58">
        <f>VLOOKUP(D155,'[1]Приложение к ТС 2023'!$B$2:$E$70,4,FALSE)</f>
        <v>196969.25</v>
      </c>
      <c r="G155" s="59">
        <f>E155*F155</f>
        <v>19696925</v>
      </c>
    </row>
    <row r="156" spans="1:7" customFormat="1" ht="25.5" customHeight="1" x14ac:dyDescent="0.25">
      <c r="A156" s="210"/>
      <c r="B156" s="213"/>
      <c r="C156" s="217"/>
      <c r="D156" s="65">
        <v>24</v>
      </c>
      <c r="E156" s="64">
        <v>8</v>
      </c>
      <c r="F156" s="58">
        <f>VLOOKUP(D156,'[1]Приложение к ТС 2023'!$B$2:$E$70,4,FALSE)</f>
        <v>262005.39</v>
      </c>
      <c r="G156" s="59">
        <f>E156*F156</f>
        <v>2096043.12</v>
      </c>
    </row>
    <row r="157" spans="1:7" customFormat="1" ht="31.5" x14ac:dyDescent="0.25">
      <c r="A157" s="211"/>
      <c r="B157" s="214"/>
      <c r="C157" s="97" t="s">
        <v>300</v>
      </c>
      <c r="D157" s="98"/>
      <c r="E157" s="99">
        <f>SUM(E153:E156)</f>
        <v>243</v>
      </c>
      <c r="F157" s="62"/>
      <c r="G157" s="100">
        <f>SUM(G153:G156)</f>
        <v>47556370.420000002</v>
      </c>
    </row>
    <row r="158" spans="1:7" customFormat="1" x14ac:dyDescent="0.25">
      <c r="A158" s="225" t="s">
        <v>350</v>
      </c>
      <c r="B158" s="226"/>
      <c r="C158" s="226"/>
      <c r="D158" s="227"/>
      <c r="E158" s="66">
        <f>E157</f>
        <v>243</v>
      </c>
      <c r="F158" s="67"/>
      <c r="G158" s="68">
        <f>G157</f>
        <v>47556370.420000002</v>
      </c>
    </row>
    <row r="159" spans="1:7" customFormat="1" ht="25.5" customHeight="1" x14ac:dyDescent="0.25">
      <c r="A159" s="209">
        <v>11</v>
      </c>
      <c r="B159" s="220" t="s">
        <v>471</v>
      </c>
      <c r="C159" s="215" t="s">
        <v>291</v>
      </c>
      <c r="D159" s="65">
        <v>37</v>
      </c>
      <c r="E159" s="64">
        <v>150</v>
      </c>
      <c r="F159" s="58">
        <f>VLOOKUP(D159,'[1]Приложение к ТС 2023'!$B$2:$E$70,4,FALSE)</f>
        <v>196104.58</v>
      </c>
      <c r="G159" s="59">
        <f t="shared" ref="G159:G173" si="2">E159*F159</f>
        <v>29415687</v>
      </c>
    </row>
    <row r="160" spans="1:7" customFormat="1" ht="25.5" customHeight="1" x14ac:dyDescent="0.25">
      <c r="A160" s="210"/>
      <c r="B160" s="221"/>
      <c r="C160" s="216"/>
      <c r="D160" s="65">
        <v>38</v>
      </c>
      <c r="E160" s="64">
        <v>130</v>
      </c>
      <c r="F160" s="58">
        <f>VLOOKUP(D160,'[1]Приложение к ТС 2023'!$B$2:$E$70,4,FALSE)</f>
        <v>226030.69</v>
      </c>
      <c r="G160" s="59">
        <f t="shared" si="2"/>
        <v>29383989.699999999</v>
      </c>
    </row>
    <row r="161" spans="1:7" customFormat="1" ht="25.5" customHeight="1" x14ac:dyDescent="0.25">
      <c r="A161" s="210"/>
      <c r="B161" s="221"/>
      <c r="C161" s="216"/>
      <c r="D161" s="65">
        <v>39</v>
      </c>
      <c r="E161" s="64">
        <v>70</v>
      </c>
      <c r="F161" s="58">
        <f>VLOOKUP(D161,'[1]Приложение к ТС 2023'!$B$2:$E$70,4,FALSE)</f>
        <v>255415.08</v>
      </c>
      <c r="G161" s="59">
        <f t="shared" si="2"/>
        <v>17879055.600000001</v>
      </c>
    </row>
    <row r="162" spans="1:7" customFormat="1" ht="25.5" customHeight="1" x14ac:dyDescent="0.25">
      <c r="A162" s="210"/>
      <c r="B162" s="221"/>
      <c r="C162" s="216"/>
      <c r="D162" s="65">
        <v>40</v>
      </c>
      <c r="E162" s="64">
        <v>170</v>
      </c>
      <c r="F162" s="58">
        <f>VLOOKUP(D162,'[1]Приложение к ТС 2023'!$B$2:$E$70,4,FALSE)</f>
        <v>145573.10999999999</v>
      </c>
      <c r="G162" s="59">
        <f t="shared" si="2"/>
        <v>24747428.699999999</v>
      </c>
    </row>
    <row r="163" spans="1:7" customFormat="1" ht="25.5" customHeight="1" x14ac:dyDescent="0.25">
      <c r="A163" s="210"/>
      <c r="B163" s="221"/>
      <c r="C163" s="216"/>
      <c r="D163" s="65">
        <v>41</v>
      </c>
      <c r="E163" s="64">
        <v>140</v>
      </c>
      <c r="F163" s="58">
        <f>VLOOKUP(D163,'[1]Приложение к ТС 2023'!$B$2:$E$70,4,FALSE)</f>
        <v>175437.2</v>
      </c>
      <c r="G163" s="59">
        <f t="shared" si="2"/>
        <v>24561208</v>
      </c>
    </row>
    <row r="164" spans="1:7" customFormat="1" ht="25.5" customHeight="1" x14ac:dyDescent="0.25">
      <c r="A164" s="210"/>
      <c r="B164" s="221"/>
      <c r="C164" s="216"/>
      <c r="D164" s="65">
        <v>42</v>
      </c>
      <c r="E164" s="64">
        <v>30</v>
      </c>
      <c r="F164" s="58">
        <f>VLOOKUP(D164,'[1]Приложение к ТС 2023'!$B$2:$E$70,4,FALSE)</f>
        <v>217054.76</v>
      </c>
      <c r="G164" s="59">
        <f t="shared" si="2"/>
        <v>6511642.7999999998</v>
      </c>
    </row>
    <row r="165" spans="1:7" customFormat="1" ht="25.5" customHeight="1" x14ac:dyDescent="0.25">
      <c r="A165" s="210"/>
      <c r="B165" s="221"/>
      <c r="C165" s="216"/>
      <c r="D165" s="65">
        <v>43</v>
      </c>
      <c r="E165" s="64">
        <v>80</v>
      </c>
      <c r="F165" s="58">
        <f>VLOOKUP(D165,'[1]Приложение к ТС 2023'!$B$2:$E$70,4,FALSE)</f>
        <v>132471.69</v>
      </c>
      <c r="G165" s="59">
        <f t="shared" si="2"/>
        <v>10597735.199999999</v>
      </c>
    </row>
    <row r="166" spans="1:7" customFormat="1" ht="25.5" customHeight="1" x14ac:dyDescent="0.25">
      <c r="A166" s="210"/>
      <c r="B166" s="221"/>
      <c r="C166" s="216"/>
      <c r="D166" s="65">
        <v>44</v>
      </c>
      <c r="E166" s="64">
        <v>120</v>
      </c>
      <c r="F166" s="58">
        <f>VLOOKUP(D166,'[1]Приложение к ТС 2023'!$B$2:$E$70,4,FALSE)</f>
        <v>157011.51</v>
      </c>
      <c r="G166" s="59">
        <f t="shared" si="2"/>
        <v>18841381.199999999</v>
      </c>
    </row>
    <row r="167" spans="1:7" customFormat="1" ht="25.5" customHeight="1" x14ac:dyDescent="0.25">
      <c r="A167" s="210"/>
      <c r="B167" s="221"/>
      <c r="C167" s="216"/>
      <c r="D167" s="65">
        <v>45</v>
      </c>
      <c r="E167" s="64">
        <v>20</v>
      </c>
      <c r="F167" s="58">
        <f>VLOOKUP(D167,'[1]Приложение к ТС 2023'!$B$2:$E$70,4,FALSE)</f>
        <v>194747.31</v>
      </c>
      <c r="G167" s="59">
        <f t="shared" si="2"/>
        <v>3894946.2</v>
      </c>
    </row>
    <row r="168" spans="1:7" customFormat="1" ht="25.5" customHeight="1" x14ac:dyDescent="0.25">
      <c r="A168" s="210"/>
      <c r="B168" s="221"/>
      <c r="C168" s="216"/>
      <c r="D168" s="65">
        <v>46</v>
      </c>
      <c r="E168" s="64">
        <v>30</v>
      </c>
      <c r="F168" s="58">
        <f>VLOOKUP(D168,'[1]Приложение к ТС 2023'!$B$2:$E$70,4,FALSE)</f>
        <v>276286.87</v>
      </c>
      <c r="G168" s="59">
        <f t="shared" si="2"/>
        <v>8288606.0999999996</v>
      </c>
    </row>
    <row r="169" spans="1:7" customFormat="1" ht="25.5" customHeight="1" x14ac:dyDescent="0.25">
      <c r="A169" s="210"/>
      <c r="B169" s="221"/>
      <c r="C169" s="216"/>
      <c r="D169" s="65">
        <v>47</v>
      </c>
      <c r="E169" s="64">
        <v>70</v>
      </c>
      <c r="F169" s="58">
        <f>VLOOKUP(D169,'[1]Приложение к ТС 2023'!$B$2:$E$70,4,FALSE)</f>
        <v>301503.90000000002</v>
      </c>
      <c r="G169" s="59">
        <f t="shared" si="2"/>
        <v>21105273</v>
      </c>
    </row>
    <row r="170" spans="1:7" customFormat="1" ht="25.5" customHeight="1" x14ac:dyDescent="0.25">
      <c r="A170" s="210"/>
      <c r="B170" s="221"/>
      <c r="C170" s="216"/>
      <c r="D170" s="65">
        <v>48</v>
      </c>
      <c r="E170" s="64">
        <v>35</v>
      </c>
      <c r="F170" s="58">
        <f>VLOOKUP(D170,'[1]Приложение к ТС 2023'!$B$2:$E$70,4,FALSE)</f>
        <v>330952.21999999997</v>
      </c>
      <c r="G170" s="59">
        <f t="shared" si="2"/>
        <v>11583327.699999999</v>
      </c>
    </row>
    <row r="171" spans="1:7" customFormat="1" ht="25.5" customHeight="1" x14ac:dyDescent="0.25">
      <c r="A171" s="210"/>
      <c r="B171" s="221"/>
      <c r="C171" s="216"/>
      <c r="D171" s="65">
        <v>49</v>
      </c>
      <c r="E171" s="64">
        <v>20</v>
      </c>
      <c r="F171" s="58">
        <f>VLOOKUP(D171,'[1]Приложение к ТС 2023'!$B$2:$E$70,4,FALSE)</f>
        <v>165048.45000000001</v>
      </c>
      <c r="G171" s="59">
        <f t="shared" si="2"/>
        <v>3300969</v>
      </c>
    </row>
    <row r="172" spans="1:7" customFormat="1" ht="25.5" customHeight="1" x14ac:dyDescent="0.25">
      <c r="A172" s="210"/>
      <c r="B172" s="221"/>
      <c r="C172" s="216"/>
      <c r="D172" s="65">
        <v>51</v>
      </c>
      <c r="E172" s="64">
        <v>30</v>
      </c>
      <c r="F172" s="58">
        <f>VLOOKUP(D172,'[1]Приложение к ТС 2023'!$B$2:$E$70,4,FALSE)</f>
        <v>250037.72</v>
      </c>
      <c r="G172" s="59">
        <f t="shared" si="2"/>
        <v>7501131.5999999996</v>
      </c>
    </row>
    <row r="173" spans="1:7" customFormat="1" ht="25.5" customHeight="1" x14ac:dyDescent="0.25">
      <c r="A173" s="210"/>
      <c r="B173" s="221"/>
      <c r="C173" s="217"/>
      <c r="D173" s="65">
        <v>52</v>
      </c>
      <c r="E173" s="64">
        <v>10</v>
      </c>
      <c r="F173" s="58">
        <f>VLOOKUP(D173,'[1]Приложение к ТС 2023'!$B$2:$E$70,4,FALSE)</f>
        <v>783934.84</v>
      </c>
      <c r="G173" s="59">
        <f t="shared" si="2"/>
        <v>7839348.4000000004</v>
      </c>
    </row>
    <row r="174" spans="1:7" customFormat="1" ht="31.5" x14ac:dyDescent="0.25">
      <c r="A174" s="211"/>
      <c r="B174" s="222"/>
      <c r="C174" s="97" t="s">
        <v>292</v>
      </c>
      <c r="D174" s="98"/>
      <c r="E174" s="99">
        <f>SUM(E159:E173)</f>
        <v>1105</v>
      </c>
      <c r="F174" s="62"/>
      <c r="G174" s="100">
        <f>SUM(G159:G173)</f>
        <v>225451730.19999999</v>
      </c>
    </row>
    <row r="175" spans="1:7" customFormat="1" x14ac:dyDescent="0.25">
      <c r="A175" s="225" t="s">
        <v>351</v>
      </c>
      <c r="B175" s="226"/>
      <c r="C175" s="226"/>
      <c r="D175" s="227"/>
      <c r="E175" s="66">
        <f>E174</f>
        <v>1105</v>
      </c>
      <c r="F175" s="67"/>
      <c r="G175" s="68">
        <f>G174</f>
        <v>225451730.19999999</v>
      </c>
    </row>
    <row r="176" spans="1:7" customFormat="1" x14ac:dyDescent="0.25">
      <c r="A176" s="209">
        <v>12</v>
      </c>
      <c r="B176" s="212" t="s">
        <v>352</v>
      </c>
      <c r="C176" s="215" t="s">
        <v>299</v>
      </c>
      <c r="D176" s="65">
        <v>18</v>
      </c>
      <c r="E176" s="64">
        <v>387</v>
      </c>
      <c r="F176" s="58">
        <f>VLOOKUP(D176,'[1]Приложение к ТС 2023'!$B$2:$E$70,4,FALSE)</f>
        <v>227121.38</v>
      </c>
      <c r="G176" s="59">
        <f>E176*F176</f>
        <v>87895974.060000002</v>
      </c>
    </row>
    <row r="177" spans="1:7" customFormat="1" x14ac:dyDescent="0.25">
      <c r="A177" s="210"/>
      <c r="B177" s="213"/>
      <c r="C177" s="216"/>
      <c r="D177" s="75">
        <v>20</v>
      </c>
      <c r="E177" s="64">
        <v>40</v>
      </c>
      <c r="F177" s="58">
        <f>VLOOKUP(D177,'[1]Приложение к ТС 2023'!$B$2:$E$70,4,FALSE)</f>
        <v>163932.60999999999</v>
      </c>
      <c r="G177" s="59">
        <f>E177*F177</f>
        <v>6557304.4000000004</v>
      </c>
    </row>
    <row r="178" spans="1:7" customFormat="1" x14ac:dyDescent="0.25">
      <c r="A178" s="210"/>
      <c r="B178" s="213"/>
      <c r="C178" s="216"/>
      <c r="D178" s="75">
        <v>23</v>
      </c>
      <c r="E178" s="64">
        <v>50</v>
      </c>
      <c r="F178" s="58">
        <f>VLOOKUP(D178,'[1]Приложение к ТС 2023'!$B$2:$E$70,4,FALSE)</f>
        <v>196969.25</v>
      </c>
      <c r="G178" s="59">
        <f>E178*F178</f>
        <v>9848462.5</v>
      </c>
    </row>
    <row r="179" spans="1:7" customFormat="1" x14ac:dyDescent="0.25">
      <c r="A179" s="210"/>
      <c r="B179" s="213"/>
      <c r="C179" s="217"/>
      <c r="D179" s="75">
        <v>24</v>
      </c>
      <c r="E179" s="64">
        <v>40</v>
      </c>
      <c r="F179" s="58">
        <f>VLOOKUP(D179,'[1]Приложение к ТС 2023'!$B$2:$E$70,4,FALSE)</f>
        <v>262005.39</v>
      </c>
      <c r="G179" s="59">
        <f>E179*F179</f>
        <v>10480215.6</v>
      </c>
    </row>
    <row r="180" spans="1:7" s="69" customFormat="1" ht="31.5" x14ac:dyDescent="0.2">
      <c r="A180" s="211"/>
      <c r="B180" s="214"/>
      <c r="C180" s="97" t="s">
        <v>300</v>
      </c>
      <c r="D180" s="98"/>
      <c r="E180" s="99">
        <f>SUM(E176:E179)</f>
        <v>517</v>
      </c>
      <c r="F180" s="62"/>
      <c r="G180" s="100">
        <f>SUM(G176:G179)</f>
        <v>114781956.56</v>
      </c>
    </row>
    <row r="181" spans="1:7" s="76" customFormat="1" x14ac:dyDescent="0.25">
      <c r="A181" s="236" t="s">
        <v>353</v>
      </c>
      <c r="B181" s="237"/>
      <c r="C181" s="237"/>
      <c r="D181" s="238"/>
      <c r="E181" s="66">
        <f>E180</f>
        <v>517</v>
      </c>
      <c r="F181" s="67"/>
      <c r="G181" s="68">
        <f>G180</f>
        <v>114781956.56</v>
      </c>
    </row>
    <row r="182" spans="1:7" s="76" customFormat="1" ht="38.25" customHeight="1" x14ac:dyDescent="0.25">
      <c r="A182" s="218">
        <v>13</v>
      </c>
      <c r="B182" s="212" t="s">
        <v>354</v>
      </c>
      <c r="C182" s="215" t="s">
        <v>291</v>
      </c>
      <c r="D182" s="75">
        <v>37</v>
      </c>
      <c r="E182" s="64">
        <v>130</v>
      </c>
      <c r="F182" s="58">
        <f>VLOOKUP(D182,'[1]Приложение к ТС 2023'!$B$2:$E$70,4,FALSE)</f>
        <v>196104.58</v>
      </c>
      <c r="G182" s="59">
        <f t="shared" ref="G182:G190" si="3">E182*F182</f>
        <v>25493595.399999999</v>
      </c>
    </row>
    <row r="183" spans="1:7" s="76" customFormat="1" ht="38.25" customHeight="1" x14ac:dyDescent="0.25">
      <c r="A183" s="219"/>
      <c r="B183" s="213"/>
      <c r="C183" s="216"/>
      <c r="D183" s="75">
        <v>38</v>
      </c>
      <c r="E183" s="64">
        <v>50</v>
      </c>
      <c r="F183" s="58">
        <f>VLOOKUP(D183,'[1]Приложение к ТС 2023'!$B$2:$E$70,4,FALSE)</f>
        <v>226030.69</v>
      </c>
      <c r="G183" s="59">
        <f t="shared" si="3"/>
        <v>11301534.5</v>
      </c>
    </row>
    <row r="184" spans="1:7" s="76" customFormat="1" ht="38.25" customHeight="1" x14ac:dyDescent="0.25">
      <c r="A184" s="219"/>
      <c r="B184" s="213"/>
      <c r="C184" s="216"/>
      <c r="D184" s="75">
        <v>39</v>
      </c>
      <c r="E184" s="64">
        <v>10</v>
      </c>
      <c r="F184" s="58">
        <f>VLOOKUP(D184,'[1]Приложение к ТС 2023'!$B$2:$E$70,4,FALSE)</f>
        <v>255415.08</v>
      </c>
      <c r="G184" s="59">
        <f t="shared" si="3"/>
        <v>2554150.7999999998</v>
      </c>
    </row>
    <row r="185" spans="1:7" s="76" customFormat="1" ht="38.25" customHeight="1" x14ac:dyDescent="0.25">
      <c r="A185" s="219"/>
      <c r="B185" s="213"/>
      <c r="C185" s="216"/>
      <c r="D185" s="75">
        <v>40</v>
      </c>
      <c r="E185" s="64">
        <v>80</v>
      </c>
      <c r="F185" s="58">
        <f>VLOOKUP(D185,'[1]Приложение к ТС 2023'!$B$2:$E$70,4,FALSE)</f>
        <v>145573.10999999999</v>
      </c>
      <c r="G185" s="59">
        <f t="shared" si="3"/>
        <v>11645848.800000001</v>
      </c>
    </row>
    <row r="186" spans="1:7" s="76" customFormat="1" ht="38.25" customHeight="1" x14ac:dyDescent="0.25">
      <c r="A186" s="219"/>
      <c r="B186" s="213"/>
      <c r="C186" s="216"/>
      <c r="D186" s="75">
        <v>41</v>
      </c>
      <c r="E186" s="64">
        <v>20</v>
      </c>
      <c r="F186" s="58">
        <f>VLOOKUP(D186,'[1]Приложение к ТС 2023'!$B$2:$E$70,4,FALSE)</f>
        <v>175437.2</v>
      </c>
      <c r="G186" s="59">
        <f t="shared" si="3"/>
        <v>3508744</v>
      </c>
    </row>
    <row r="187" spans="1:7" s="76" customFormat="1" ht="38.25" customHeight="1" x14ac:dyDescent="0.25">
      <c r="A187" s="219"/>
      <c r="B187" s="213"/>
      <c r="C187" s="216"/>
      <c r="D187" s="75">
        <v>42</v>
      </c>
      <c r="E187" s="64">
        <v>3</v>
      </c>
      <c r="F187" s="58">
        <f>VLOOKUP(D187,'[1]Приложение к ТС 2023'!$B$2:$E$70,4,FALSE)</f>
        <v>217054.76</v>
      </c>
      <c r="G187" s="59">
        <f t="shared" si="3"/>
        <v>651164.28</v>
      </c>
    </row>
    <row r="188" spans="1:7" s="76" customFormat="1" ht="38.25" customHeight="1" x14ac:dyDescent="0.25">
      <c r="A188" s="219"/>
      <c r="B188" s="213"/>
      <c r="C188" s="216"/>
      <c r="D188" s="75">
        <v>43</v>
      </c>
      <c r="E188" s="64">
        <v>70</v>
      </c>
      <c r="F188" s="58">
        <f>VLOOKUP(D188,'[1]Приложение к ТС 2023'!$B$2:$E$70,4,FALSE)</f>
        <v>132471.69</v>
      </c>
      <c r="G188" s="59">
        <f t="shared" si="3"/>
        <v>9273018.3000000007</v>
      </c>
    </row>
    <row r="189" spans="1:7" s="76" customFormat="1" ht="38.25" customHeight="1" x14ac:dyDescent="0.25">
      <c r="A189" s="219"/>
      <c r="B189" s="213"/>
      <c r="C189" s="216"/>
      <c r="D189" s="75">
        <v>44</v>
      </c>
      <c r="E189" s="64">
        <v>15</v>
      </c>
      <c r="F189" s="58">
        <f>VLOOKUP(D189,'[1]Приложение к ТС 2023'!$B$2:$E$70,4,FALSE)</f>
        <v>157011.51</v>
      </c>
      <c r="G189" s="59">
        <f t="shared" si="3"/>
        <v>2355172.65</v>
      </c>
    </row>
    <row r="190" spans="1:7" s="76" customFormat="1" ht="38.25" customHeight="1" x14ac:dyDescent="0.25">
      <c r="A190" s="219"/>
      <c r="B190" s="213"/>
      <c r="C190" s="217"/>
      <c r="D190" s="75">
        <v>45</v>
      </c>
      <c r="E190" s="64">
        <v>15</v>
      </c>
      <c r="F190" s="58">
        <f>VLOOKUP(D190,'[1]Приложение к ТС 2023'!$B$2:$E$70,4,FALSE)</f>
        <v>194747.31</v>
      </c>
      <c r="G190" s="59">
        <f t="shared" si="3"/>
        <v>2921209.65</v>
      </c>
    </row>
    <row r="191" spans="1:7" customFormat="1" ht="38.25" customHeight="1" x14ac:dyDescent="0.25">
      <c r="A191" s="211"/>
      <c r="B191" s="214"/>
      <c r="C191" s="97" t="s">
        <v>292</v>
      </c>
      <c r="D191" s="98"/>
      <c r="E191" s="99">
        <f>SUM(E182:E190)</f>
        <v>393</v>
      </c>
      <c r="F191" s="62"/>
      <c r="G191" s="100">
        <f>SUM(G182:G190)</f>
        <v>69704438.379999995</v>
      </c>
    </row>
    <row r="192" spans="1:7" customFormat="1" x14ac:dyDescent="0.25">
      <c r="A192" s="225" t="s">
        <v>355</v>
      </c>
      <c r="B192" s="226"/>
      <c r="C192" s="226"/>
      <c r="D192" s="227"/>
      <c r="E192" s="66">
        <f>E191</f>
        <v>393</v>
      </c>
      <c r="F192" s="67"/>
      <c r="G192" s="68">
        <f>G191</f>
        <v>69704438.379999995</v>
      </c>
    </row>
    <row r="193" spans="1:10" s="83" customFormat="1" x14ac:dyDescent="0.25">
      <c r="A193" s="77" t="s">
        <v>356</v>
      </c>
      <c r="B193" s="78"/>
      <c r="C193" s="77"/>
      <c r="D193" s="79"/>
      <c r="E193" s="80">
        <f>E22+E44+E51+E61+E112+E116+E120+E140+E152+E158+E175+E181+E192</f>
        <v>9608</v>
      </c>
      <c r="F193" s="81"/>
      <c r="G193" s="82">
        <f>G22+G44+G51+G61+G112+G116+G120+G140+G152+G158+G175+G181+G192</f>
        <v>2037067879.48</v>
      </c>
      <c r="J193" s="84"/>
    </row>
    <row r="194" spans="1:10" s="92" customFormat="1" x14ac:dyDescent="0.25">
      <c r="A194" s="85" t="s">
        <v>357</v>
      </c>
      <c r="B194" s="86"/>
      <c r="C194" s="87"/>
      <c r="D194" s="88"/>
      <c r="E194" s="89">
        <f>[2]МТР!$F$48</f>
        <v>526</v>
      </c>
      <c r="F194" s="90"/>
      <c r="G194" s="91">
        <f>[2]МТР!$H$48</f>
        <v>69021341.299999997</v>
      </c>
      <c r="J194" s="93"/>
    </row>
  </sheetData>
  <mergeCells count="72">
    <mergeCell ref="A2:E2"/>
    <mergeCell ref="E1:G1"/>
    <mergeCell ref="A3:A4"/>
    <mergeCell ref="B3:B4"/>
    <mergeCell ref="C3:C4"/>
    <mergeCell ref="D3:D4"/>
    <mergeCell ref="E3:G3"/>
    <mergeCell ref="A22:D22"/>
    <mergeCell ref="A44:D44"/>
    <mergeCell ref="A51:D51"/>
    <mergeCell ref="A61:D61"/>
    <mergeCell ref="A112:D112"/>
    <mergeCell ref="B45:B50"/>
    <mergeCell ref="A52:A60"/>
    <mergeCell ref="B52:B60"/>
    <mergeCell ref="C52:C56"/>
    <mergeCell ref="C58:C59"/>
    <mergeCell ref="A62:A111"/>
    <mergeCell ref="B62:B111"/>
    <mergeCell ref="C66:C68"/>
    <mergeCell ref="C70:C71"/>
    <mergeCell ref="C73:C75"/>
    <mergeCell ref="C77:C78"/>
    <mergeCell ref="A192:D192"/>
    <mergeCell ref="A6:A21"/>
    <mergeCell ref="B6:B21"/>
    <mergeCell ref="C8:C17"/>
    <mergeCell ref="C19:C20"/>
    <mergeCell ref="A23:A43"/>
    <mergeCell ref="B23:B43"/>
    <mergeCell ref="C23:C25"/>
    <mergeCell ref="C31:C42"/>
    <mergeCell ref="A45:A50"/>
    <mergeCell ref="A120:D120"/>
    <mergeCell ref="A140:D140"/>
    <mergeCell ref="A152:D152"/>
    <mergeCell ref="A158:D158"/>
    <mergeCell ref="A175:D175"/>
    <mergeCell ref="A181:D181"/>
    <mergeCell ref="C82:C97"/>
    <mergeCell ref="C99:C102"/>
    <mergeCell ref="C104:C105"/>
    <mergeCell ref="C107:C108"/>
    <mergeCell ref="A113:A115"/>
    <mergeCell ref="B113:B115"/>
    <mergeCell ref="C113:C114"/>
    <mergeCell ref="A117:A119"/>
    <mergeCell ref="B117:B119"/>
    <mergeCell ref="C117:C118"/>
    <mergeCell ref="A116:D116"/>
    <mergeCell ref="C129:C130"/>
    <mergeCell ref="C132:C133"/>
    <mergeCell ref="C135:C136"/>
    <mergeCell ref="A141:A151"/>
    <mergeCell ref="B141:B151"/>
    <mergeCell ref="C141:C144"/>
    <mergeCell ref="A121:A139"/>
    <mergeCell ref="B121:B139"/>
    <mergeCell ref="C121:C122"/>
    <mergeCell ref="C124:C125"/>
    <mergeCell ref="A153:A157"/>
    <mergeCell ref="B153:B157"/>
    <mergeCell ref="C153:C156"/>
    <mergeCell ref="A159:A174"/>
    <mergeCell ref="B159:B174"/>
    <mergeCell ref="C159:C173"/>
    <mergeCell ref="A176:A180"/>
    <mergeCell ref="B176:B180"/>
    <mergeCell ref="C176:C179"/>
    <mergeCell ref="A182:A191"/>
    <mergeCell ref="B182:B191"/>
    <mergeCell ref="C182:C190"/>
  </mergeCell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Normal="100" zoomScaleSheetLayoutView="100" workbookViewId="0">
      <pane xSplit="2" ySplit="4" topLeftCell="L125" activePane="bottomRight" state="frozen"/>
      <selection pane="topRight" activeCell="C1" sqref="C1"/>
      <selection pane="bottomLeft" activeCell="A4" sqref="A4"/>
      <selection pane="bottomRight" activeCell="R137" sqref="R137"/>
    </sheetView>
  </sheetViews>
  <sheetFormatPr defaultRowHeight="15" x14ac:dyDescent="0.25"/>
  <cols>
    <col min="1" max="1" width="9.28515625" style="2" bestFit="1" customWidth="1"/>
    <col min="2" max="2" width="35.140625" style="1" customWidth="1"/>
    <col min="3" max="3" width="18.85546875" style="15" customWidth="1"/>
    <col min="4" max="4" width="8.7109375" style="1" customWidth="1"/>
    <col min="5" max="5" width="18.28515625" style="15" customWidth="1"/>
    <col min="6" max="6" width="8" style="1" customWidth="1"/>
    <col min="7" max="7" width="16.140625" style="15" customWidth="1"/>
    <col min="8" max="8" width="9" style="1" customWidth="1"/>
    <col min="9" max="9" width="16.140625" style="15" customWidth="1"/>
    <col min="10" max="10" width="8.140625" style="1" customWidth="1"/>
    <col min="11" max="11" width="16.140625" style="15" customWidth="1"/>
    <col min="12" max="12" width="7.5703125" style="1" customWidth="1"/>
    <col min="13" max="13" width="16.140625" style="15" customWidth="1"/>
    <col min="14" max="14" width="8.42578125" style="1" customWidth="1"/>
    <col min="15" max="15" width="16.140625" style="15" customWidth="1"/>
    <col min="16" max="16" width="7.42578125" style="1" customWidth="1"/>
    <col min="17" max="17" width="16" style="15" customWidth="1"/>
    <col min="18" max="18" width="9" style="1" customWidth="1"/>
    <col min="19" max="16384" width="9.140625" style="3"/>
  </cols>
  <sheetData>
    <row r="1" spans="1:18" ht="60.75" customHeight="1" x14ac:dyDescent="0.25">
      <c r="P1" s="253" t="s">
        <v>465</v>
      </c>
      <c r="Q1" s="253"/>
      <c r="R1" s="253"/>
    </row>
    <row r="2" spans="1:18" ht="42" customHeight="1" x14ac:dyDescent="0.3">
      <c r="B2" s="252" t="s">
        <v>464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</row>
    <row r="3" spans="1:18" ht="15.75" x14ac:dyDescent="0.25">
      <c r="A3" s="254" t="s">
        <v>30</v>
      </c>
      <c r="B3" s="255" t="s">
        <v>29</v>
      </c>
      <c r="C3" s="256" t="s">
        <v>467</v>
      </c>
      <c r="D3" s="256"/>
      <c r="E3" s="256" t="s">
        <v>438</v>
      </c>
      <c r="F3" s="256"/>
      <c r="G3" s="256" t="s">
        <v>366</v>
      </c>
      <c r="H3" s="256"/>
      <c r="I3" s="256" t="s">
        <v>367</v>
      </c>
      <c r="J3" s="256"/>
      <c r="K3" s="256" t="s">
        <v>368</v>
      </c>
      <c r="L3" s="256"/>
      <c r="M3" s="256" t="s">
        <v>369</v>
      </c>
      <c r="N3" s="256"/>
      <c r="O3" s="256" t="s">
        <v>370</v>
      </c>
      <c r="P3" s="256"/>
      <c r="Q3" s="257" t="s">
        <v>280</v>
      </c>
      <c r="R3" s="258"/>
    </row>
    <row r="4" spans="1:18" x14ac:dyDescent="0.25">
      <c r="A4" s="254"/>
      <c r="B4" s="255"/>
      <c r="C4" s="16" t="s">
        <v>73</v>
      </c>
      <c r="D4" s="171" t="s">
        <v>275</v>
      </c>
      <c r="E4" s="16" t="s">
        <v>73</v>
      </c>
      <c r="F4" s="171" t="s">
        <v>275</v>
      </c>
      <c r="G4" s="16" t="s">
        <v>73</v>
      </c>
      <c r="H4" s="24" t="s">
        <v>275</v>
      </c>
      <c r="I4" s="16" t="s">
        <v>73</v>
      </c>
      <c r="J4" s="25" t="s">
        <v>275</v>
      </c>
      <c r="K4" s="16" t="s">
        <v>73</v>
      </c>
      <c r="L4" s="25" t="s">
        <v>275</v>
      </c>
      <c r="M4" s="16" t="s">
        <v>73</v>
      </c>
      <c r="N4" s="25" t="s">
        <v>275</v>
      </c>
      <c r="O4" s="16" t="s">
        <v>73</v>
      </c>
      <c r="P4" s="25" t="s">
        <v>275</v>
      </c>
      <c r="Q4" s="16" t="s">
        <v>73</v>
      </c>
      <c r="R4" s="24" t="s">
        <v>275</v>
      </c>
    </row>
    <row r="5" spans="1:18" ht="15.75" x14ac:dyDescent="0.25">
      <c r="A5" s="4">
        <v>560001</v>
      </c>
      <c r="B5" s="5" t="s">
        <v>15</v>
      </c>
      <c r="C5" s="196">
        <v>1256938094</v>
      </c>
      <c r="D5" s="195">
        <v>22897</v>
      </c>
      <c r="E5" s="17">
        <v>90059584</v>
      </c>
      <c r="F5" s="5">
        <v>870</v>
      </c>
      <c r="G5" s="27"/>
      <c r="H5" s="28"/>
      <c r="I5" s="27">
        <v>7030150.2000000002</v>
      </c>
      <c r="J5" s="28">
        <v>180</v>
      </c>
      <c r="K5" s="27">
        <v>997069.95</v>
      </c>
      <c r="L5" s="28">
        <v>12</v>
      </c>
      <c r="M5" s="27">
        <v>33058307.920000002</v>
      </c>
      <c r="N5" s="28">
        <v>350</v>
      </c>
      <c r="O5" s="27"/>
      <c r="P5" s="28"/>
      <c r="Q5" s="17"/>
      <c r="R5" s="5"/>
    </row>
    <row r="6" spans="1:18" ht="15.75" x14ac:dyDescent="0.25">
      <c r="A6" s="4">
        <v>560264</v>
      </c>
      <c r="B6" s="5" t="s">
        <v>24</v>
      </c>
      <c r="C6" s="196">
        <v>682888600</v>
      </c>
      <c r="D6" s="195">
        <v>17209</v>
      </c>
      <c r="E6" s="20">
        <v>7193718</v>
      </c>
      <c r="F6" s="21">
        <v>110</v>
      </c>
      <c r="G6" s="20"/>
      <c r="H6" s="21"/>
      <c r="I6" s="20"/>
      <c r="J6" s="21"/>
      <c r="K6" s="20"/>
      <c r="L6" s="21"/>
      <c r="M6" s="20"/>
      <c r="N6" s="21"/>
      <c r="O6" s="20"/>
      <c r="P6" s="21"/>
      <c r="Q6" s="29">
        <v>176451417.91</v>
      </c>
      <c r="R6" s="30">
        <v>5500</v>
      </c>
    </row>
    <row r="7" spans="1:18" x14ac:dyDescent="0.25">
      <c r="A7" s="4">
        <v>560259</v>
      </c>
      <c r="B7" s="5" t="s">
        <v>33</v>
      </c>
      <c r="C7" s="17"/>
      <c r="D7" s="5"/>
      <c r="E7" s="17"/>
      <c r="F7" s="5"/>
      <c r="G7" s="17"/>
      <c r="H7" s="5"/>
      <c r="I7" s="17"/>
      <c r="J7" s="5"/>
      <c r="K7" s="17"/>
      <c r="L7" s="5"/>
      <c r="M7" s="17"/>
      <c r="N7" s="5"/>
      <c r="O7" s="17"/>
      <c r="P7" s="5"/>
      <c r="Q7" s="17"/>
      <c r="R7" s="5"/>
    </row>
    <row r="8" spans="1:18" ht="15.75" x14ac:dyDescent="0.25">
      <c r="A8" s="4">
        <v>560220</v>
      </c>
      <c r="B8" s="5" t="s">
        <v>18</v>
      </c>
      <c r="C8" s="196">
        <v>567074758</v>
      </c>
      <c r="D8" s="195">
        <v>15700</v>
      </c>
      <c r="E8" s="20"/>
      <c r="F8" s="21"/>
      <c r="G8" s="17"/>
      <c r="H8" s="5"/>
      <c r="I8" s="17"/>
      <c r="J8" s="5"/>
      <c r="K8" s="17"/>
      <c r="L8" s="5"/>
      <c r="M8" s="17"/>
      <c r="N8" s="5"/>
      <c r="O8" s="17"/>
      <c r="P8" s="5"/>
      <c r="Q8" s="17"/>
      <c r="R8" s="5"/>
    </row>
    <row r="9" spans="1:18" x14ac:dyDescent="0.25">
      <c r="A9" s="4">
        <v>560263</v>
      </c>
      <c r="B9" s="5" t="s">
        <v>129</v>
      </c>
      <c r="C9" s="17"/>
      <c r="D9" s="5"/>
      <c r="E9" s="17"/>
      <c r="F9" s="5"/>
      <c r="G9" s="17">
        <v>8170709.7000000002</v>
      </c>
      <c r="H9" s="5">
        <v>200</v>
      </c>
      <c r="I9" s="27">
        <v>35094144.920000002</v>
      </c>
      <c r="J9" s="28">
        <v>1002</v>
      </c>
      <c r="K9" s="27">
        <v>117935009.45999999</v>
      </c>
      <c r="L9" s="28">
        <v>2064</v>
      </c>
      <c r="M9" s="27">
        <v>128480775.45999999</v>
      </c>
      <c r="N9" s="28">
        <v>1392</v>
      </c>
      <c r="O9" s="17">
        <v>11161352.76</v>
      </c>
      <c r="P9" s="5">
        <v>629</v>
      </c>
      <c r="Q9" s="17"/>
      <c r="R9" s="5"/>
    </row>
    <row r="10" spans="1:18" x14ac:dyDescent="0.25">
      <c r="A10" s="4" t="s">
        <v>250</v>
      </c>
      <c r="B10" s="5" t="s">
        <v>251</v>
      </c>
      <c r="C10" s="17"/>
      <c r="D10" s="5"/>
      <c r="E10" s="17"/>
      <c r="F10" s="5"/>
      <c r="G10" s="20"/>
      <c r="H10" s="21"/>
      <c r="I10" s="20"/>
      <c r="J10" s="21"/>
      <c r="K10" s="20"/>
      <c r="L10" s="21"/>
      <c r="M10" s="20"/>
      <c r="N10" s="21"/>
      <c r="O10" s="20"/>
      <c r="P10" s="21"/>
      <c r="Q10" s="17"/>
      <c r="R10" s="5"/>
    </row>
    <row r="11" spans="1:18" x14ac:dyDescent="0.25">
      <c r="A11" s="4">
        <v>560266</v>
      </c>
      <c r="B11" s="5" t="s">
        <v>130</v>
      </c>
      <c r="C11" s="17"/>
      <c r="D11" s="5"/>
      <c r="E11" s="17"/>
      <c r="F11" s="5"/>
      <c r="G11" s="17"/>
      <c r="H11" s="5"/>
      <c r="I11" s="17"/>
      <c r="J11" s="5"/>
      <c r="K11" s="17"/>
      <c r="L11" s="5"/>
      <c r="M11" s="17"/>
      <c r="N11" s="5"/>
      <c r="O11" s="17"/>
      <c r="P11" s="5"/>
      <c r="Q11" s="17"/>
      <c r="R11" s="5"/>
    </row>
    <row r="12" spans="1:18" x14ac:dyDescent="0.25">
      <c r="A12" s="4" t="s">
        <v>252</v>
      </c>
      <c r="B12" s="5" t="s">
        <v>253</v>
      </c>
      <c r="C12" s="17">
        <v>27012073</v>
      </c>
      <c r="D12" s="5">
        <v>800</v>
      </c>
      <c r="E12" s="20">
        <v>752309032</v>
      </c>
      <c r="F12" s="21">
        <v>6778</v>
      </c>
      <c r="G12" s="20"/>
      <c r="H12" s="21"/>
      <c r="I12" s="20"/>
      <c r="J12" s="21"/>
      <c r="K12" s="20"/>
      <c r="L12" s="21"/>
      <c r="M12" s="20"/>
      <c r="N12" s="21"/>
      <c r="O12" s="20"/>
      <c r="P12" s="21"/>
      <c r="Q12" s="17"/>
      <c r="R12" s="5"/>
    </row>
    <row r="13" spans="1:18" x14ac:dyDescent="0.25">
      <c r="A13" s="4" t="s">
        <v>254</v>
      </c>
      <c r="B13" s="5" t="s">
        <v>255</v>
      </c>
      <c r="C13" s="17">
        <v>4729410</v>
      </c>
      <c r="D13" s="5">
        <v>145</v>
      </c>
      <c r="E13" s="20">
        <v>597100602</v>
      </c>
      <c r="F13" s="21">
        <v>4653</v>
      </c>
      <c r="G13" s="20"/>
      <c r="H13" s="21"/>
      <c r="I13" s="20"/>
      <c r="J13" s="21"/>
      <c r="K13" s="20"/>
      <c r="L13" s="21"/>
      <c r="M13" s="20"/>
      <c r="N13" s="21"/>
      <c r="O13" s="20"/>
      <c r="P13" s="21"/>
      <c r="Q13" s="17"/>
      <c r="R13" s="5"/>
    </row>
    <row r="14" spans="1:18" x14ac:dyDescent="0.25">
      <c r="A14" s="4" t="s">
        <v>131</v>
      </c>
      <c r="B14" s="5" t="s">
        <v>132</v>
      </c>
      <c r="C14" s="17">
        <v>33966841</v>
      </c>
      <c r="D14" s="5">
        <v>1207</v>
      </c>
      <c r="E14" s="20"/>
      <c r="F14" s="21"/>
      <c r="G14" s="20"/>
      <c r="H14" s="21"/>
      <c r="I14" s="20"/>
      <c r="J14" s="21"/>
      <c r="K14" s="20"/>
      <c r="L14" s="21"/>
      <c r="M14" s="20"/>
      <c r="N14" s="21"/>
      <c r="O14" s="20"/>
      <c r="P14" s="21"/>
      <c r="Q14" s="17"/>
      <c r="R14" s="5"/>
    </row>
    <row r="15" spans="1:18" x14ac:dyDescent="0.25">
      <c r="A15" s="4">
        <v>560023</v>
      </c>
      <c r="B15" s="5" t="s">
        <v>20</v>
      </c>
      <c r="C15" s="17">
        <v>221224594</v>
      </c>
      <c r="D15" s="5">
        <v>7094</v>
      </c>
      <c r="E15" s="17"/>
      <c r="F15" s="5"/>
      <c r="G15" s="17"/>
      <c r="H15" s="5"/>
      <c r="I15" s="17"/>
      <c r="J15" s="5"/>
      <c r="K15" s="17"/>
      <c r="L15" s="5"/>
      <c r="M15" s="17"/>
      <c r="N15" s="5"/>
      <c r="O15" s="17"/>
      <c r="P15" s="5"/>
      <c r="Q15" s="17"/>
      <c r="R15" s="5"/>
    </row>
    <row r="16" spans="1:18" x14ac:dyDescent="0.25">
      <c r="A16" s="4" t="s">
        <v>133</v>
      </c>
      <c r="B16" s="5" t="s">
        <v>134</v>
      </c>
      <c r="C16" s="17"/>
      <c r="D16" s="5"/>
      <c r="E16" s="17"/>
      <c r="F16" s="5"/>
      <c r="G16" s="17"/>
      <c r="H16" s="5"/>
      <c r="I16" s="17"/>
      <c r="J16" s="5"/>
      <c r="K16" s="17"/>
      <c r="L16" s="5"/>
      <c r="M16" s="17"/>
      <c r="N16" s="5"/>
      <c r="O16" s="17"/>
      <c r="P16" s="5"/>
      <c r="Q16" s="20"/>
      <c r="R16" s="21"/>
    </row>
    <row r="17" spans="1:18" x14ac:dyDescent="0.25">
      <c r="A17" s="4">
        <v>560255</v>
      </c>
      <c r="B17" s="5" t="s">
        <v>135</v>
      </c>
      <c r="C17" s="17"/>
      <c r="D17" s="5"/>
      <c r="E17" s="20"/>
      <c r="F17" s="21"/>
      <c r="G17" s="20"/>
      <c r="H17" s="21"/>
      <c r="I17" s="20"/>
      <c r="J17" s="21"/>
      <c r="K17" s="20"/>
      <c r="L17" s="21"/>
      <c r="M17" s="20"/>
      <c r="N17" s="21"/>
      <c r="O17" s="20"/>
      <c r="P17" s="21"/>
      <c r="Q17" s="17"/>
      <c r="R17" s="5"/>
    </row>
    <row r="18" spans="1:18" x14ac:dyDescent="0.25">
      <c r="A18" s="4">
        <v>560253</v>
      </c>
      <c r="B18" s="5" t="s">
        <v>136</v>
      </c>
      <c r="C18" s="17"/>
      <c r="D18" s="5"/>
      <c r="E18" s="17"/>
      <c r="F18" s="5"/>
      <c r="G18" s="17"/>
      <c r="H18" s="5"/>
      <c r="I18" s="17"/>
      <c r="J18" s="5"/>
      <c r="K18" s="17"/>
      <c r="L18" s="5"/>
      <c r="M18" s="17"/>
      <c r="N18" s="5"/>
      <c r="O18" s="17"/>
      <c r="P18" s="5"/>
      <c r="Q18" s="17"/>
      <c r="R18" s="5"/>
    </row>
    <row r="19" spans="1:18" x14ac:dyDescent="0.25">
      <c r="A19" s="4">
        <v>560261</v>
      </c>
      <c r="B19" s="5" t="s">
        <v>137</v>
      </c>
      <c r="C19" s="17"/>
      <c r="D19" s="5"/>
      <c r="E19" s="17"/>
      <c r="F19" s="5"/>
      <c r="G19" s="17"/>
      <c r="H19" s="5"/>
      <c r="I19" s="17"/>
      <c r="J19" s="5"/>
      <c r="K19" s="17"/>
      <c r="L19" s="5"/>
      <c r="M19" s="17"/>
      <c r="N19" s="5"/>
      <c r="O19" s="17"/>
      <c r="P19" s="5"/>
      <c r="Q19" s="17"/>
      <c r="R19" s="5"/>
    </row>
    <row r="20" spans="1:18" ht="30" x14ac:dyDescent="0.25">
      <c r="A20" s="4">
        <v>560014</v>
      </c>
      <c r="B20" s="5" t="s">
        <v>36</v>
      </c>
      <c r="C20" s="17"/>
      <c r="D20" s="5"/>
      <c r="E20" s="17"/>
      <c r="F20" s="5"/>
      <c r="G20" s="17"/>
      <c r="H20" s="5"/>
      <c r="I20" s="17"/>
      <c r="J20" s="5"/>
      <c r="K20" s="17"/>
      <c r="L20" s="5"/>
      <c r="M20" s="17"/>
      <c r="N20" s="5"/>
      <c r="O20" s="17"/>
      <c r="P20" s="5"/>
      <c r="Q20" s="17"/>
      <c r="R20" s="5"/>
    </row>
    <row r="21" spans="1:18" x14ac:dyDescent="0.25">
      <c r="A21" s="4">
        <v>560267</v>
      </c>
      <c r="B21" s="5" t="s">
        <v>14</v>
      </c>
      <c r="C21" s="17">
        <v>542646869</v>
      </c>
      <c r="D21" s="5">
        <v>16864</v>
      </c>
      <c r="E21" s="20"/>
      <c r="F21" s="21"/>
      <c r="G21" s="17"/>
      <c r="H21" s="5"/>
      <c r="I21" s="17"/>
      <c r="J21" s="5"/>
      <c r="K21" s="17"/>
      <c r="L21" s="5"/>
      <c r="M21" s="17"/>
      <c r="N21" s="5"/>
      <c r="O21" s="17"/>
      <c r="P21" s="5"/>
      <c r="Q21" s="17"/>
      <c r="R21" s="5"/>
    </row>
    <row r="22" spans="1:18" x14ac:dyDescent="0.25">
      <c r="A22" s="4">
        <v>560020</v>
      </c>
      <c r="B22" s="5" t="s">
        <v>241</v>
      </c>
      <c r="C22" s="17">
        <v>361913231</v>
      </c>
      <c r="D22" s="5">
        <v>5286</v>
      </c>
      <c r="E22" s="17"/>
      <c r="F22" s="5"/>
      <c r="G22" s="17"/>
      <c r="H22" s="5"/>
      <c r="I22" s="17"/>
      <c r="J22" s="5"/>
      <c r="K22" s="17"/>
      <c r="L22" s="5"/>
      <c r="M22" s="17"/>
      <c r="N22" s="5"/>
      <c r="O22" s="17"/>
      <c r="P22" s="5"/>
      <c r="Q22" s="17"/>
      <c r="R22" s="5"/>
    </row>
    <row r="23" spans="1:18" ht="30" x14ac:dyDescent="0.25">
      <c r="A23" s="4">
        <v>560268</v>
      </c>
      <c r="B23" s="5" t="s">
        <v>21</v>
      </c>
      <c r="C23" s="17">
        <v>630781863</v>
      </c>
      <c r="D23" s="5">
        <v>14687</v>
      </c>
      <c r="E23" s="17">
        <v>5139327</v>
      </c>
      <c r="F23" s="5">
        <v>52</v>
      </c>
      <c r="G23" s="17"/>
      <c r="H23" s="5"/>
      <c r="I23" s="17"/>
      <c r="J23" s="5"/>
      <c r="K23" s="17"/>
      <c r="L23" s="5"/>
      <c r="M23" s="27">
        <v>19397593.190000001</v>
      </c>
      <c r="N23" s="28">
        <v>205</v>
      </c>
      <c r="O23" s="17"/>
      <c r="P23" s="5"/>
      <c r="Q23" s="20"/>
      <c r="R23" s="21"/>
    </row>
    <row r="24" spans="1:18" x14ac:dyDescent="0.25">
      <c r="A24" s="4">
        <v>560024</v>
      </c>
      <c r="B24" s="5" t="s">
        <v>37</v>
      </c>
      <c r="C24" s="17">
        <v>131592752</v>
      </c>
      <c r="D24" s="5">
        <v>4524</v>
      </c>
      <c r="E24" s="17"/>
      <c r="F24" s="5"/>
      <c r="G24" s="17">
        <v>12452761.6</v>
      </c>
      <c r="H24" s="5">
        <v>160</v>
      </c>
      <c r="I24" s="17"/>
      <c r="J24" s="5"/>
      <c r="K24" s="17"/>
      <c r="L24" s="5"/>
      <c r="M24" s="17"/>
      <c r="N24" s="5"/>
      <c r="O24" s="17"/>
      <c r="P24" s="5"/>
      <c r="Q24" s="20"/>
      <c r="R24" s="21"/>
    </row>
    <row r="25" spans="1:18" x14ac:dyDescent="0.25">
      <c r="A25" s="4">
        <v>560265</v>
      </c>
      <c r="B25" s="5" t="s">
        <v>242</v>
      </c>
      <c r="C25" s="17">
        <v>361860816</v>
      </c>
      <c r="D25" s="5">
        <v>12895</v>
      </c>
      <c r="E25" s="17"/>
      <c r="F25" s="5"/>
      <c r="G25" s="17"/>
      <c r="H25" s="5"/>
      <c r="I25" s="17"/>
      <c r="J25" s="5"/>
      <c r="K25" s="17"/>
      <c r="L25" s="5"/>
      <c r="M25" s="17"/>
      <c r="N25" s="5"/>
      <c r="O25" s="17"/>
      <c r="P25" s="5"/>
      <c r="Q25" s="17">
        <v>144500679.65000001</v>
      </c>
      <c r="R25" s="5">
        <v>4500</v>
      </c>
    </row>
    <row r="26" spans="1:18" x14ac:dyDescent="0.25">
      <c r="A26" s="4" t="s">
        <v>140</v>
      </c>
      <c r="B26" s="5" t="s">
        <v>141</v>
      </c>
      <c r="C26" s="17"/>
      <c r="D26" s="5"/>
      <c r="E26" s="17"/>
      <c r="F26" s="5"/>
      <c r="G26" s="17"/>
      <c r="H26" s="5"/>
      <c r="I26" s="17"/>
      <c r="J26" s="5"/>
      <c r="K26" s="17"/>
      <c r="L26" s="5"/>
      <c r="M26" s="17"/>
      <c r="N26" s="5"/>
      <c r="O26" s="17"/>
      <c r="P26" s="5"/>
      <c r="Q26" s="17"/>
      <c r="R26" s="5"/>
    </row>
    <row r="27" spans="1:18" x14ac:dyDescent="0.25">
      <c r="A27" s="4">
        <v>560033</v>
      </c>
      <c r="B27" s="5" t="s">
        <v>38</v>
      </c>
      <c r="C27" s="17">
        <v>136341005</v>
      </c>
      <c r="D27" s="5">
        <v>4762</v>
      </c>
      <c r="E27" s="17"/>
      <c r="F27" s="5"/>
      <c r="G27" s="17"/>
      <c r="H27" s="5"/>
      <c r="I27" s="17"/>
      <c r="J27" s="5"/>
      <c r="K27" s="17"/>
      <c r="L27" s="5"/>
      <c r="M27" s="17"/>
      <c r="N27" s="5"/>
      <c r="O27" s="17"/>
      <c r="P27" s="5"/>
      <c r="Q27" s="17">
        <v>83463986.900000006</v>
      </c>
      <c r="R27" s="5">
        <v>2600</v>
      </c>
    </row>
    <row r="28" spans="1:18" x14ac:dyDescent="0.25">
      <c r="A28" s="145">
        <v>560325</v>
      </c>
      <c r="B28" s="7" t="s">
        <v>470</v>
      </c>
      <c r="C28" s="18">
        <v>583551930</v>
      </c>
      <c r="D28" s="7">
        <v>15195</v>
      </c>
      <c r="E28" s="18">
        <v>22047210</v>
      </c>
      <c r="F28" s="7">
        <v>260</v>
      </c>
      <c r="G28" s="18"/>
      <c r="H28" s="7"/>
      <c r="I28" s="18"/>
      <c r="J28" s="7"/>
      <c r="K28" s="18"/>
      <c r="L28" s="7"/>
      <c r="M28" s="18"/>
      <c r="N28" s="7"/>
      <c r="O28" s="18"/>
      <c r="P28" s="7"/>
      <c r="Q28" s="22"/>
      <c r="R28" s="23"/>
    </row>
    <row r="29" spans="1:18" x14ac:dyDescent="0.25">
      <c r="A29" s="4">
        <v>560035</v>
      </c>
      <c r="B29" s="5" t="s">
        <v>39</v>
      </c>
      <c r="C29" s="17">
        <v>99340874</v>
      </c>
      <c r="D29" s="5">
        <v>4124</v>
      </c>
      <c r="E29" s="20"/>
      <c r="F29" s="21"/>
      <c r="G29" s="17"/>
      <c r="H29" s="5"/>
      <c r="I29" s="17"/>
      <c r="J29" s="5"/>
      <c r="K29" s="17"/>
      <c r="L29" s="5"/>
      <c r="M29" s="17"/>
      <c r="N29" s="5"/>
      <c r="O29" s="17"/>
      <c r="P29" s="5"/>
      <c r="Q29" s="17"/>
      <c r="R29" s="5"/>
    </row>
    <row r="30" spans="1:18" x14ac:dyDescent="0.25">
      <c r="A30" s="4" t="s">
        <v>142</v>
      </c>
      <c r="B30" s="5" t="s">
        <v>143</v>
      </c>
      <c r="C30" s="17"/>
      <c r="D30" s="5"/>
      <c r="E30" s="17"/>
      <c r="F30" s="5"/>
      <c r="G30" s="17"/>
      <c r="H30" s="5"/>
      <c r="I30" s="17"/>
      <c r="J30" s="5"/>
      <c r="K30" s="17"/>
      <c r="L30" s="5"/>
      <c r="M30" s="17"/>
      <c r="N30" s="5"/>
      <c r="O30" s="17"/>
      <c r="P30" s="5"/>
      <c r="Q30" s="17"/>
      <c r="R30" s="5"/>
    </row>
    <row r="31" spans="1:18" x14ac:dyDescent="0.25">
      <c r="A31" s="4" t="s">
        <v>144</v>
      </c>
      <c r="B31" s="5" t="s">
        <v>145</v>
      </c>
      <c r="C31" s="17"/>
      <c r="D31" s="5"/>
      <c r="E31" s="17"/>
      <c r="F31" s="5"/>
      <c r="G31" s="17"/>
      <c r="H31" s="5"/>
      <c r="I31" s="17"/>
      <c r="J31" s="5"/>
      <c r="K31" s="17"/>
      <c r="L31" s="5"/>
      <c r="M31" s="17"/>
      <c r="N31" s="5"/>
      <c r="O31" s="17"/>
      <c r="P31" s="5"/>
      <c r="Q31" s="17"/>
      <c r="R31" s="5"/>
    </row>
    <row r="32" spans="1:18" x14ac:dyDescent="0.25">
      <c r="A32" s="4" t="s">
        <v>146</v>
      </c>
      <c r="B32" s="5" t="s">
        <v>147</v>
      </c>
      <c r="C32" s="17"/>
      <c r="D32" s="5"/>
      <c r="E32" s="17"/>
      <c r="F32" s="5"/>
      <c r="G32" s="17"/>
      <c r="H32" s="5"/>
      <c r="I32" s="17"/>
      <c r="J32" s="5"/>
      <c r="K32" s="17"/>
      <c r="L32" s="5"/>
      <c r="M32" s="17"/>
      <c r="N32" s="5"/>
      <c r="O32" s="17"/>
      <c r="P32" s="5"/>
      <c r="Q32" s="17"/>
      <c r="R32" s="5"/>
    </row>
    <row r="33" spans="1:18" x14ac:dyDescent="0.25">
      <c r="A33" s="4">
        <v>560206</v>
      </c>
      <c r="B33" s="5" t="s">
        <v>16</v>
      </c>
      <c r="C33" s="17">
        <v>288139733</v>
      </c>
      <c r="D33" s="5">
        <v>7570</v>
      </c>
      <c r="E33" s="17"/>
      <c r="F33" s="5"/>
      <c r="G33" s="17"/>
      <c r="H33" s="5"/>
      <c r="I33" s="17"/>
      <c r="J33" s="5"/>
      <c r="K33" s="17"/>
      <c r="L33" s="5"/>
      <c r="M33" s="17"/>
      <c r="N33" s="5"/>
      <c r="O33" s="17"/>
      <c r="P33" s="5"/>
      <c r="Q33" s="20">
        <v>14538540.359999999</v>
      </c>
      <c r="R33" s="21">
        <v>500</v>
      </c>
    </row>
    <row r="34" spans="1:18" x14ac:dyDescent="0.25">
      <c r="A34" s="4">
        <v>560041</v>
      </c>
      <c r="B34" s="5" t="s">
        <v>243</v>
      </c>
      <c r="C34" s="17">
        <v>28263634</v>
      </c>
      <c r="D34" s="5">
        <v>998</v>
      </c>
      <c r="E34" s="17"/>
      <c r="F34" s="5"/>
      <c r="G34" s="17"/>
      <c r="H34" s="5"/>
      <c r="I34" s="17"/>
      <c r="J34" s="5"/>
      <c r="K34" s="17"/>
      <c r="L34" s="5"/>
      <c r="M34" s="17"/>
      <c r="N34" s="5"/>
      <c r="O34" s="17"/>
      <c r="P34" s="5"/>
      <c r="Q34" s="17"/>
      <c r="R34" s="5"/>
    </row>
    <row r="35" spans="1:18" x14ac:dyDescent="0.25">
      <c r="A35" s="4" t="s">
        <v>148</v>
      </c>
      <c r="B35" s="5" t="s">
        <v>149</v>
      </c>
      <c r="C35" s="17"/>
      <c r="D35" s="5"/>
      <c r="E35" s="17"/>
      <c r="F35" s="5"/>
      <c r="G35" s="17"/>
      <c r="H35" s="5"/>
      <c r="I35" s="17"/>
      <c r="J35" s="5"/>
      <c r="K35" s="17"/>
      <c r="L35" s="5"/>
      <c r="M35" s="17"/>
      <c r="N35" s="5"/>
      <c r="O35" s="17"/>
      <c r="P35" s="5"/>
      <c r="Q35" s="17"/>
      <c r="R35" s="5"/>
    </row>
    <row r="36" spans="1:18" x14ac:dyDescent="0.25">
      <c r="A36" s="4">
        <v>560043</v>
      </c>
      <c r="B36" s="5" t="s">
        <v>244</v>
      </c>
      <c r="C36" s="17">
        <v>75028496</v>
      </c>
      <c r="D36" s="5">
        <v>2651</v>
      </c>
      <c r="E36" s="17"/>
      <c r="F36" s="5"/>
      <c r="G36" s="17"/>
      <c r="H36" s="5"/>
      <c r="I36" s="17"/>
      <c r="J36" s="5"/>
      <c r="K36" s="17"/>
      <c r="L36" s="5"/>
      <c r="M36" s="17"/>
      <c r="N36" s="5"/>
      <c r="O36" s="17"/>
      <c r="P36" s="5"/>
      <c r="Q36" s="17"/>
      <c r="R36" s="5"/>
    </row>
    <row r="37" spans="1:18" x14ac:dyDescent="0.25">
      <c r="A37" s="4">
        <v>560214</v>
      </c>
      <c r="B37" s="5" t="s">
        <v>13</v>
      </c>
      <c r="C37" s="17">
        <v>566045816</v>
      </c>
      <c r="D37" s="5">
        <v>15532</v>
      </c>
      <c r="E37" s="20">
        <v>120428508</v>
      </c>
      <c r="F37" s="21">
        <v>1487</v>
      </c>
      <c r="G37" s="17">
        <v>20321491.920000002</v>
      </c>
      <c r="H37" s="5">
        <v>611</v>
      </c>
      <c r="I37" s="17"/>
      <c r="J37" s="5"/>
      <c r="K37" s="17"/>
      <c r="L37" s="5"/>
      <c r="M37" s="27">
        <v>18994883.170000002</v>
      </c>
      <c r="N37" s="28">
        <v>201</v>
      </c>
      <c r="O37" s="17"/>
      <c r="P37" s="5"/>
      <c r="Q37" s="20">
        <v>48035555.5</v>
      </c>
      <c r="R37" s="21">
        <v>1500</v>
      </c>
    </row>
    <row r="38" spans="1:18" x14ac:dyDescent="0.25">
      <c r="A38" s="4">
        <v>560275</v>
      </c>
      <c r="B38" s="5" t="s">
        <v>12</v>
      </c>
      <c r="C38" s="17">
        <v>219725944</v>
      </c>
      <c r="D38" s="5">
        <v>7962</v>
      </c>
      <c r="E38" s="17"/>
      <c r="F38" s="5"/>
      <c r="G38" s="17"/>
      <c r="H38" s="5"/>
      <c r="I38" s="17"/>
      <c r="J38" s="5"/>
      <c r="K38" s="17"/>
      <c r="L38" s="5"/>
      <c r="M38" s="17"/>
      <c r="N38" s="5"/>
      <c r="O38" s="17"/>
      <c r="P38" s="5"/>
      <c r="Q38" s="17">
        <v>11627294.57</v>
      </c>
      <c r="R38" s="5">
        <v>400</v>
      </c>
    </row>
    <row r="39" spans="1:18" x14ac:dyDescent="0.25">
      <c r="A39" s="4" t="s">
        <v>150</v>
      </c>
      <c r="B39" s="5" t="s">
        <v>151</v>
      </c>
      <c r="C39" s="17"/>
      <c r="D39" s="5"/>
      <c r="E39" s="17"/>
      <c r="F39" s="5"/>
      <c r="G39" s="17"/>
      <c r="H39" s="5"/>
      <c r="I39" s="17"/>
      <c r="J39" s="5"/>
      <c r="K39" s="17"/>
      <c r="L39" s="5"/>
      <c r="M39" s="17"/>
      <c r="N39" s="5"/>
      <c r="O39" s="17"/>
      <c r="P39" s="5"/>
      <c r="Q39" s="17"/>
      <c r="R39" s="5"/>
    </row>
    <row r="40" spans="1:18" x14ac:dyDescent="0.25">
      <c r="A40" s="4">
        <v>560269</v>
      </c>
      <c r="B40" s="5" t="s">
        <v>22</v>
      </c>
      <c r="C40" s="17">
        <v>152726445</v>
      </c>
      <c r="D40" s="5">
        <v>5267</v>
      </c>
      <c r="E40" s="17"/>
      <c r="F40" s="5"/>
      <c r="G40" s="17"/>
      <c r="H40" s="5"/>
      <c r="I40" s="17"/>
      <c r="J40" s="5"/>
      <c r="K40" s="17"/>
      <c r="L40" s="5"/>
      <c r="M40" s="17"/>
      <c r="N40" s="5"/>
      <c r="O40" s="17"/>
      <c r="P40" s="5"/>
      <c r="Q40" s="17">
        <v>1735249.89</v>
      </c>
      <c r="R40" s="5">
        <v>60</v>
      </c>
    </row>
    <row r="41" spans="1:18" x14ac:dyDescent="0.25">
      <c r="A41" s="4">
        <v>560053</v>
      </c>
      <c r="B41" s="5" t="s">
        <v>42</v>
      </c>
      <c r="C41" s="17">
        <v>49085367</v>
      </c>
      <c r="D41" s="5">
        <v>1913</v>
      </c>
      <c r="E41" s="17"/>
      <c r="F41" s="5"/>
      <c r="G41" s="17"/>
      <c r="H41" s="5"/>
      <c r="I41" s="17"/>
      <c r="J41" s="5"/>
      <c r="K41" s="17"/>
      <c r="L41" s="5"/>
      <c r="M41" s="17"/>
      <c r="N41" s="5"/>
      <c r="O41" s="17"/>
      <c r="P41" s="5"/>
      <c r="Q41" s="17"/>
      <c r="R41" s="5"/>
    </row>
    <row r="42" spans="1:18" x14ac:dyDescent="0.25">
      <c r="A42" s="4">
        <v>560055</v>
      </c>
      <c r="B42" s="5" t="s">
        <v>43</v>
      </c>
      <c r="C42" s="17">
        <v>37857613</v>
      </c>
      <c r="D42" s="5">
        <v>1443</v>
      </c>
      <c r="E42" s="17"/>
      <c r="F42" s="5"/>
      <c r="G42" s="17"/>
      <c r="H42" s="5"/>
      <c r="I42" s="17"/>
      <c r="J42" s="5"/>
      <c r="K42" s="17"/>
      <c r="L42" s="5"/>
      <c r="M42" s="17"/>
      <c r="N42" s="5"/>
      <c r="O42" s="17"/>
      <c r="P42" s="5"/>
      <c r="Q42" s="17"/>
      <c r="R42" s="5"/>
    </row>
    <row r="43" spans="1:18" x14ac:dyDescent="0.25">
      <c r="A43" s="4">
        <v>560056</v>
      </c>
      <c r="B43" s="5" t="s">
        <v>44</v>
      </c>
      <c r="C43" s="17">
        <v>45790134</v>
      </c>
      <c r="D43" s="5">
        <v>1675</v>
      </c>
      <c r="E43" s="17"/>
      <c r="F43" s="5"/>
      <c r="G43" s="17"/>
      <c r="H43" s="5"/>
      <c r="I43" s="17"/>
      <c r="J43" s="5"/>
      <c r="K43" s="17"/>
      <c r="L43" s="5"/>
      <c r="M43" s="17"/>
      <c r="N43" s="5"/>
      <c r="O43" s="17"/>
      <c r="P43" s="5"/>
      <c r="Q43" s="17"/>
      <c r="R43" s="5"/>
    </row>
    <row r="44" spans="1:18" x14ac:dyDescent="0.25">
      <c r="A44" s="4">
        <v>560057</v>
      </c>
      <c r="B44" s="5" t="s">
        <v>45</v>
      </c>
      <c r="C44" s="17">
        <v>43442876</v>
      </c>
      <c r="D44" s="5">
        <v>1682</v>
      </c>
      <c r="E44" s="17"/>
      <c r="F44" s="5"/>
      <c r="G44" s="17"/>
      <c r="H44" s="5"/>
      <c r="I44" s="17"/>
      <c r="J44" s="5"/>
      <c r="K44" s="17"/>
      <c r="L44" s="5"/>
      <c r="M44" s="17"/>
      <c r="N44" s="5"/>
      <c r="O44" s="17"/>
      <c r="P44" s="5"/>
      <c r="Q44" s="17"/>
      <c r="R44" s="5"/>
    </row>
    <row r="45" spans="1:18" ht="30" x14ac:dyDescent="0.25">
      <c r="A45" s="4">
        <v>560270</v>
      </c>
      <c r="B45" s="5" t="s">
        <v>23</v>
      </c>
      <c r="C45" s="17">
        <v>154898065</v>
      </c>
      <c r="D45" s="5">
        <v>5263</v>
      </c>
      <c r="E45" s="17"/>
      <c r="F45" s="5"/>
      <c r="G45" s="17"/>
      <c r="H45" s="5"/>
      <c r="I45" s="17"/>
      <c r="J45" s="5"/>
      <c r="K45" s="17"/>
      <c r="L45" s="5"/>
      <c r="M45" s="17"/>
      <c r="N45" s="5"/>
      <c r="O45" s="17"/>
      <c r="P45" s="5"/>
      <c r="Q45" s="17">
        <v>4631460.3899999997</v>
      </c>
      <c r="R45" s="5">
        <v>160</v>
      </c>
    </row>
    <row r="46" spans="1:18" x14ac:dyDescent="0.25">
      <c r="A46" s="4">
        <v>560058</v>
      </c>
      <c r="B46" s="5" t="s">
        <v>46</v>
      </c>
      <c r="C46" s="17">
        <v>130041328</v>
      </c>
      <c r="D46" s="5">
        <v>4584</v>
      </c>
      <c r="E46" s="17"/>
      <c r="F46" s="5"/>
      <c r="G46" s="17"/>
      <c r="H46" s="5"/>
      <c r="I46" s="17"/>
      <c r="J46" s="5"/>
      <c r="K46" s="17"/>
      <c r="L46" s="5"/>
      <c r="M46" s="17"/>
      <c r="N46" s="5"/>
      <c r="O46" s="17"/>
      <c r="P46" s="5"/>
      <c r="Q46" s="17">
        <v>2838286.28</v>
      </c>
      <c r="R46" s="5">
        <v>100</v>
      </c>
    </row>
    <row r="47" spans="1:18" x14ac:dyDescent="0.25">
      <c r="A47" s="4">
        <v>560059</v>
      </c>
      <c r="B47" s="5" t="s">
        <v>47</v>
      </c>
      <c r="C47" s="17">
        <v>32699927</v>
      </c>
      <c r="D47" s="5">
        <v>1236</v>
      </c>
      <c r="E47" s="17"/>
      <c r="F47" s="5"/>
      <c r="G47" s="17"/>
      <c r="H47" s="5"/>
      <c r="I47" s="17"/>
      <c r="J47" s="5"/>
      <c r="K47" s="17"/>
      <c r="L47" s="5"/>
      <c r="M47" s="17"/>
      <c r="N47" s="5"/>
      <c r="O47" s="17"/>
      <c r="P47" s="5"/>
      <c r="Q47" s="17"/>
      <c r="R47" s="5"/>
    </row>
    <row r="48" spans="1:18" x14ac:dyDescent="0.25">
      <c r="A48" s="4">
        <v>560061</v>
      </c>
      <c r="B48" s="5" t="s">
        <v>48</v>
      </c>
      <c r="C48" s="17">
        <v>69964677</v>
      </c>
      <c r="D48" s="5">
        <v>2732</v>
      </c>
      <c r="E48" s="17"/>
      <c r="F48" s="5"/>
      <c r="G48" s="17"/>
      <c r="H48" s="5"/>
      <c r="I48" s="17"/>
      <c r="J48" s="5"/>
      <c r="K48" s="17"/>
      <c r="L48" s="5"/>
      <c r="M48" s="17"/>
      <c r="N48" s="5"/>
      <c r="O48" s="17"/>
      <c r="P48" s="5"/>
      <c r="Q48" s="17">
        <v>2548217.12</v>
      </c>
      <c r="R48" s="5">
        <v>90</v>
      </c>
    </row>
    <row r="49" spans="1:18" x14ac:dyDescent="0.25">
      <c r="A49" s="4">
        <v>560062</v>
      </c>
      <c r="B49" s="5" t="s">
        <v>49</v>
      </c>
      <c r="C49" s="17">
        <v>34735807</v>
      </c>
      <c r="D49" s="5">
        <v>1343</v>
      </c>
      <c r="E49" s="17"/>
      <c r="F49" s="5"/>
      <c r="G49" s="17"/>
      <c r="H49" s="5"/>
      <c r="I49" s="17"/>
      <c r="J49" s="5"/>
      <c r="K49" s="17"/>
      <c r="L49" s="5"/>
      <c r="M49" s="17"/>
      <c r="N49" s="5"/>
      <c r="O49" s="17"/>
      <c r="P49" s="5"/>
      <c r="Q49" s="17"/>
      <c r="R49" s="5"/>
    </row>
    <row r="50" spans="1:18" x14ac:dyDescent="0.25">
      <c r="A50" s="4">
        <v>560064</v>
      </c>
      <c r="B50" s="5" t="s">
        <v>8</v>
      </c>
      <c r="C50" s="17">
        <v>150204248</v>
      </c>
      <c r="D50" s="5">
        <v>4595</v>
      </c>
      <c r="E50" s="17"/>
      <c r="F50" s="5"/>
      <c r="G50" s="17"/>
      <c r="H50" s="5"/>
      <c r="I50" s="17"/>
      <c r="J50" s="5"/>
      <c r="K50" s="17"/>
      <c r="L50" s="5"/>
      <c r="M50" s="17"/>
      <c r="N50" s="5"/>
      <c r="O50" s="17"/>
      <c r="P50" s="5"/>
      <c r="Q50" s="17">
        <v>2617910.13</v>
      </c>
      <c r="R50" s="5">
        <v>90</v>
      </c>
    </row>
    <row r="51" spans="1:18" x14ac:dyDescent="0.25">
      <c r="A51" s="4" t="s">
        <v>152</v>
      </c>
      <c r="B51" s="5" t="s">
        <v>153</v>
      </c>
      <c r="C51" s="17"/>
      <c r="D51" s="5"/>
      <c r="E51" s="17"/>
      <c r="F51" s="5"/>
      <c r="G51" s="17"/>
      <c r="H51" s="5"/>
      <c r="I51" s="17"/>
      <c r="J51" s="5"/>
      <c r="K51" s="17"/>
      <c r="L51" s="5"/>
      <c r="M51" s="17"/>
      <c r="N51" s="5"/>
      <c r="O51" s="17"/>
      <c r="P51" s="5"/>
      <c r="Q51" s="17"/>
      <c r="R51" s="5"/>
    </row>
    <row r="52" spans="1:18" x14ac:dyDescent="0.25">
      <c r="A52" s="4">
        <v>560065</v>
      </c>
      <c r="B52" s="5" t="s">
        <v>50</v>
      </c>
      <c r="C52" s="17">
        <v>39582347</v>
      </c>
      <c r="D52" s="5">
        <v>1499</v>
      </c>
      <c r="E52" s="17"/>
      <c r="F52" s="5"/>
      <c r="G52" s="17"/>
      <c r="H52" s="5"/>
      <c r="I52" s="17"/>
      <c r="J52" s="5"/>
      <c r="K52" s="17"/>
      <c r="L52" s="5"/>
      <c r="M52" s="17"/>
      <c r="N52" s="5"/>
      <c r="O52" s="17"/>
      <c r="P52" s="5"/>
      <c r="Q52" s="17"/>
      <c r="R52" s="5"/>
    </row>
    <row r="53" spans="1:18" x14ac:dyDescent="0.25">
      <c r="A53" s="4">
        <v>560067</v>
      </c>
      <c r="B53" s="5" t="s">
        <v>4</v>
      </c>
      <c r="C53" s="17">
        <v>114872554</v>
      </c>
      <c r="D53" s="5">
        <v>3589</v>
      </c>
      <c r="E53" s="17"/>
      <c r="F53" s="5"/>
      <c r="G53" s="17"/>
      <c r="H53" s="5"/>
      <c r="I53" s="17"/>
      <c r="J53" s="5"/>
      <c r="K53" s="17"/>
      <c r="L53" s="5"/>
      <c r="M53" s="17"/>
      <c r="N53" s="5"/>
      <c r="O53" s="17"/>
      <c r="P53" s="5"/>
      <c r="Q53" s="17"/>
      <c r="R53" s="5"/>
    </row>
    <row r="54" spans="1:18" x14ac:dyDescent="0.25">
      <c r="A54" s="4">
        <v>560068</v>
      </c>
      <c r="B54" s="5" t="s">
        <v>7</v>
      </c>
      <c r="C54" s="17">
        <v>99553732</v>
      </c>
      <c r="D54" s="5">
        <v>3359</v>
      </c>
      <c r="E54" s="17"/>
      <c r="F54" s="5"/>
      <c r="G54" s="17"/>
      <c r="H54" s="5"/>
      <c r="I54" s="17"/>
      <c r="J54" s="5"/>
      <c r="K54" s="17"/>
      <c r="L54" s="5"/>
      <c r="M54" s="17"/>
      <c r="N54" s="5"/>
      <c r="O54" s="17"/>
      <c r="P54" s="5"/>
      <c r="Q54" s="17"/>
      <c r="R54" s="5"/>
    </row>
    <row r="55" spans="1:18" x14ac:dyDescent="0.25">
      <c r="A55" s="4">
        <v>560069</v>
      </c>
      <c r="B55" s="5" t="s">
        <v>10</v>
      </c>
      <c r="C55" s="17">
        <v>71497141</v>
      </c>
      <c r="D55" s="5">
        <v>2406</v>
      </c>
      <c r="E55" s="17"/>
      <c r="F55" s="5"/>
      <c r="G55" s="17"/>
      <c r="H55" s="5"/>
      <c r="I55" s="17"/>
      <c r="J55" s="5"/>
      <c r="K55" s="17"/>
      <c r="L55" s="5"/>
      <c r="M55" s="17"/>
      <c r="N55" s="5"/>
      <c r="O55" s="17"/>
      <c r="P55" s="5"/>
      <c r="Q55" s="17"/>
      <c r="R55" s="5"/>
    </row>
    <row r="56" spans="1:18" x14ac:dyDescent="0.25">
      <c r="A56" s="4">
        <v>560070</v>
      </c>
      <c r="B56" s="5" t="s">
        <v>26</v>
      </c>
      <c r="C56" s="17">
        <v>217999747</v>
      </c>
      <c r="D56" s="5">
        <v>7948</v>
      </c>
      <c r="E56" s="17">
        <v>33573194</v>
      </c>
      <c r="F56" s="5">
        <v>676</v>
      </c>
      <c r="G56" s="17"/>
      <c r="H56" s="5"/>
      <c r="I56" s="17"/>
      <c r="J56" s="5"/>
      <c r="K56" s="17"/>
      <c r="L56" s="5"/>
      <c r="M56" s="17"/>
      <c r="N56" s="5"/>
      <c r="O56" s="17"/>
      <c r="P56" s="5"/>
      <c r="Q56" s="17"/>
      <c r="R56" s="5"/>
    </row>
    <row r="57" spans="1:18" x14ac:dyDescent="0.25">
      <c r="A57" s="4">
        <v>560071</v>
      </c>
      <c r="B57" s="5" t="s">
        <v>6</v>
      </c>
      <c r="C57" s="17">
        <v>69554198</v>
      </c>
      <c r="D57" s="5">
        <v>2677</v>
      </c>
      <c r="E57" s="17"/>
      <c r="F57" s="5"/>
      <c r="G57" s="17"/>
      <c r="H57" s="5"/>
      <c r="I57" s="17"/>
      <c r="J57" s="5"/>
      <c r="K57" s="17"/>
      <c r="L57" s="5"/>
      <c r="M57" s="17"/>
      <c r="N57" s="5"/>
      <c r="O57" s="17"/>
      <c r="P57" s="5"/>
      <c r="Q57" s="17"/>
      <c r="R57" s="5"/>
    </row>
    <row r="58" spans="1:18" x14ac:dyDescent="0.25">
      <c r="A58" s="4">
        <v>560072</v>
      </c>
      <c r="B58" s="5" t="s">
        <v>51</v>
      </c>
      <c r="C58" s="17">
        <v>68094781</v>
      </c>
      <c r="D58" s="5">
        <v>2638</v>
      </c>
      <c r="E58" s="17"/>
      <c r="F58" s="5"/>
      <c r="G58" s="17"/>
      <c r="H58" s="5"/>
      <c r="I58" s="17"/>
      <c r="J58" s="5"/>
      <c r="K58" s="17"/>
      <c r="L58" s="5"/>
      <c r="M58" s="17"/>
      <c r="N58" s="5"/>
      <c r="O58" s="17"/>
      <c r="P58" s="5"/>
      <c r="Q58" s="17"/>
      <c r="R58" s="5"/>
    </row>
    <row r="59" spans="1:18" x14ac:dyDescent="0.25">
      <c r="A59" s="4">
        <v>560074</v>
      </c>
      <c r="B59" s="5" t="s">
        <v>52</v>
      </c>
      <c r="C59" s="17">
        <v>64326257</v>
      </c>
      <c r="D59" s="5">
        <v>2357</v>
      </c>
      <c r="E59" s="17"/>
      <c r="F59" s="5"/>
      <c r="G59" s="17"/>
      <c r="H59" s="5"/>
      <c r="I59" s="17"/>
      <c r="J59" s="5"/>
      <c r="K59" s="17"/>
      <c r="L59" s="5"/>
      <c r="M59" s="17"/>
      <c r="N59" s="5"/>
      <c r="O59" s="17"/>
      <c r="P59" s="5"/>
      <c r="Q59" s="17"/>
      <c r="R59" s="5"/>
    </row>
    <row r="60" spans="1:18" x14ac:dyDescent="0.25">
      <c r="A60" s="4">
        <v>560075</v>
      </c>
      <c r="B60" s="5" t="s">
        <v>5</v>
      </c>
      <c r="C60" s="17">
        <v>134236848</v>
      </c>
      <c r="D60" s="5">
        <v>4538</v>
      </c>
      <c r="E60" s="17"/>
      <c r="F60" s="5"/>
      <c r="G60" s="17"/>
      <c r="H60" s="5"/>
      <c r="I60" s="17"/>
      <c r="J60" s="5"/>
      <c r="K60" s="17"/>
      <c r="L60" s="5"/>
      <c r="M60" s="17"/>
      <c r="N60" s="5"/>
      <c r="O60" s="17"/>
      <c r="P60" s="5"/>
      <c r="Q60" s="17"/>
      <c r="R60" s="5"/>
    </row>
    <row r="61" spans="1:18" x14ac:dyDescent="0.25">
      <c r="A61" s="4">
        <v>560077</v>
      </c>
      <c r="B61" s="5" t="s">
        <v>53</v>
      </c>
      <c r="C61" s="17">
        <v>32012499</v>
      </c>
      <c r="D61" s="5">
        <v>1182</v>
      </c>
      <c r="E61" s="17"/>
      <c r="F61" s="5"/>
      <c r="G61" s="17"/>
      <c r="H61" s="5"/>
      <c r="I61" s="17"/>
      <c r="J61" s="5"/>
      <c r="K61" s="17"/>
      <c r="L61" s="5"/>
      <c r="M61" s="17"/>
      <c r="N61" s="5"/>
      <c r="O61" s="17"/>
      <c r="P61" s="5"/>
      <c r="Q61" s="17"/>
      <c r="R61" s="5"/>
    </row>
    <row r="62" spans="1:18" x14ac:dyDescent="0.25">
      <c r="A62" s="4">
        <v>560271</v>
      </c>
      <c r="B62" s="5" t="s">
        <v>17</v>
      </c>
      <c r="C62" s="17">
        <v>219037054</v>
      </c>
      <c r="D62" s="5">
        <v>7497</v>
      </c>
      <c r="E62" s="17"/>
      <c r="F62" s="5"/>
      <c r="G62" s="17"/>
      <c r="H62" s="5"/>
      <c r="I62" s="17"/>
      <c r="J62" s="5"/>
      <c r="K62" s="17"/>
      <c r="L62" s="5"/>
      <c r="M62" s="17"/>
      <c r="N62" s="5"/>
      <c r="O62" s="17"/>
      <c r="P62" s="5"/>
      <c r="Q62" s="17"/>
      <c r="R62" s="5"/>
    </row>
    <row r="63" spans="1:18" x14ac:dyDescent="0.25">
      <c r="A63" s="4">
        <v>560272</v>
      </c>
      <c r="B63" s="5" t="s">
        <v>11</v>
      </c>
      <c r="C63" s="17">
        <v>214603086</v>
      </c>
      <c r="D63" s="5">
        <v>7108</v>
      </c>
      <c r="E63" s="17"/>
      <c r="F63" s="5"/>
      <c r="G63" s="17"/>
      <c r="H63" s="5"/>
      <c r="I63" s="17"/>
      <c r="J63" s="5"/>
      <c r="K63" s="17"/>
      <c r="L63" s="5"/>
      <c r="M63" s="17"/>
      <c r="N63" s="5"/>
      <c r="O63" s="17"/>
      <c r="P63" s="5"/>
      <c r="Q63" s="17">
        <v>1736134.32</v>
      </c>
      <c r="R63" s="5">
        <v>60</v>
      </c>
    </row>
    <row r="64" spans="1:18" x14ac:dyDescent="0.25">
      <c r="A64" s="4">
        <v>560080</v>
      </c>
      <c r="B64" s="5" t="s">
        <v>54</v>
      </c>
      <c r="C64" s="17">
        <v>61880131</v>
      </c>
      <c r="D64" s="5">
        <v>2382</v>
      </c>
      <c r="E64" s="17"/>
      <c r="F64" s="5"/>
      <c r="G64" s="17"/>
      <c r="H64" s="5"/>
      <c r="I64" s="17"/>
      <c r="J64" s="5"/>
      <c r="K64" s="17"/>
      <c r="L64" s="5"/>
      <c r="M64" s="17"/>
      <c r="N64" s="5"/>
      <c r="O64" s="17"/>
      <c r="P64" s="5"/>
      <c r="Q64" s="17"/>
      <c r="R64" s="5"/>
    </row>
    <row r="65" spans="1:18" x14ac:dyDescent="0.25">
      <c r="A65" s="4">
        <v>560081</v>
      </c>
      <c r="B65" s="5" t="s">
        <v>55</v>
      </c>
      <c r="C65" s="17">
        <v>72543985</v>
      </c>
      <c r="D65" s="5">
        <v>2804</v>
      </c>
      <c r="E65" s="17"/>
      <c r="F65" s="5"/>
      <c r="G65" s="17"/>
      <c r="H65" s="5"/>
      <c r="I65" s="17"/>
      <c r="J65" s="5"/>
      <c r="K65" s="17"/>
      <c r="L65" s="5"/>
      <c r="M65" s="17"/>
      <c r="N65" s="5"/>
      <c r="O65" s="17"/>
      <c r="P65" s="5"/>
      <c r="Q65" s="17"/>
      <c r="R65" s="5"/>
    </row>
    <row r="66" spans="1:18" x14ac:dyDescent="0.25">
      <c r="A66" s="4">
        <v>560082</v>
      </c>
      <c r="B66" s="5" t="s">
        <v>56</v>
      </c>
      <c r="C66" s="17">
        <v>48866693</v>
      </c>
      <c r="D66" s="5">
        <v>1889</v>
      </c>
      <c r="E66" s="17"/>
      <c r="F66" s="5"/>
      <c r="G66" s="17"/>
      <c r="H66" s="5"/>
      <c r="I66" s="17"/>
      <c r="J66" s="5"/>
      <c r="K66" s="17"/>
      <c r="L66" s="5"/>
      <c r="M66" s="17"/>
      <c r="N66" s="5"/>
      <c r="O66" s="17"/>
      <c r="P66" s="5"/>
      <c r="Q66" s="17"/>
      <c r="R66" s="5"/>
    </row>
    <row r="67" spans="1:18" x14ac:dyDescent="0.25">
      <c r="A67" s="4">
        <v>560083</v>
      </c>
      <c r="B67" s="5" t="s">
        <v>9</v>
      </c>
      <c r="C67" s="17">
        <v>72496296</v>
      </c>
      <c r="D67" s="5">
        <v>2210</v>
      </c>
      <c r="E67" s="17"/>
      <c r="F67" s="5"/>
      <c r="G67" s="17"/>
      <c r="H67" s="5"/>
      <c r="I67" s="17"/>
      <c r="J67" s="5"/>
      <c r="K67" s="17"/>
      <c r="L67" s="5"/>
      <c r="M67" s="17"/>
      <c r="N67" s="5"/>
      <c r="O67" s="17"/>
      <c r="P67" s="5"/>
      <c r="Q67" s="17"/>
      <c r="R67" s="5"/>
    </row>
    <row r="68" spans="1:18" x14ac:dyDescent="0.25">
      <c r="A68" s="4">
        <v>560085</v>
      </c>
      <c r="B68" s="5" t="s">
        <v>57</v>
      </c>
      <c r="E68" s="17"/>
      <c r="F68" s="5"/>
      <c r="G68" s="17"/>
      <c r="H68" s="5"/>
      <c r="I68" s="17"/>
      <c r="J68" s="5"/>
      <c r="K68" s="17"/>
      <c r="L68" s="5"/>
      <c r="M68" s="17"/>
      <c r="N68" s="5"/>
      <c r="O68" s="17"/>
      <c r="P68" s="5"/>
      <c r="Q68" s="17"/>
      <c r="R68" s="5"/>
    </row>
    <row r="69" spans="1:18" ht="30" x14ac:dyDescent="0.25">
      <c r="A69" s="4">
        <v>560086</v>
      </c>
      <c r="B69" s="5" t="s">
        <v>245</v>
      </c>
      <c r="C69" s="17">
        <v>63916243</v>
      </c>
      <c r="D69" s="5">
        <v>1991</v>
      </c>
      <c r="E69" s="17"/>
      <c r="F69" s="5"/>
      <c r="G69" s="17"/>
      <c r="H69" s="5"/>
      <c r="I69" s="17"/>
      <c r="J69" s="5"/>
      <c r="K69" s="17"/>
      <c r="L69" s="5"/>
      <c r="M69" s="17"/>
      <c r="N69" s="5"/>
      <c r="O69" s="17"/>
      <c r="P69" s="5"/>
      <c r="Q69" s="17"/>
      <c r="R69" s="5"/>
    </row>
    <row r="70" spans="1:18" x14ac:dyDescent="0.25">
      <c r="A70" s="4">
        <v>560087</v>
      </c>
      <c r="B70" s="5" t="s">
        <v>59</v>
      </c>
      <c r="C70" s="17">
        <v>40881597</v>
      </c>
      <c r="D70" s="5">
        <v>1577</v>
      </c>
      <c r="E70" s="17"/>
      <c r="F70" s="5"/>
      <c r="G70" s="17"/>
      <c r="H70" s="5"/>
      <c r="I70" s="17"/>
      <c r="J70" s="5"/>
      <c r="K70" s="17"/>
      <c r="L70" s="5"/>
      <c r="M70" s="17"/>
      <c r="N70" s="5"/>
      <c r="O70" s="17"/>
      <c r="P70" s="5"/>
      <c r="Q70" s="17"/>
      <c r="R70" s="5"/>
    </row>
    <row r="71" spans="1:18" x14ac:dyDescent="0.25">
      <c r="A71" s="4">
        <v>560088</v>
      </c>
      <c r="B71" s="5" t="s">
        <v>246</v>
      </c>
      <c r="C71" s="17"/>
      <c r="D71" s="5"/>
      <c r="E71" s="17"/>
      <c r="F71" s="5"/>
      <c r="G71" s="17"/>
      <c r="H71" s="5"/>
      <c r="I71" s="17"/>
      <c r="J71" s="5"/>
      <c r="K71" s="17"/>
      <c r="L71" s="5"/>
      <c r="M71" s="17"/>
      <c r="N71" s="5"/>
      <c r="O71" s="17"/>
      <c r="P71" s="5"/>
      <c r="Q71" s="17"/>
      <c r="R71" s="5"/>
    </row>
    <row r="72" spans="1:18" ht="30" x14ac:dyDescent="0.25">
      <c r="A72" s="4">
        <v>560089</v>
      </c>
      <c r="B72" s="5" t="s">
        <v>61</v>
      </c>
      <c r="C72" s="17"/>
      <c r="D72" s="5"/>
      <c r="E72" s="17"/>
      <c r="F72" s="5"/>
      <c r="G72" s="17"/>
      <c r="H72" s="5"/>
      <c r="I72" s="17"/>
      <c r="J72" s="5"/>
      <c r="K72" s="17"/>
      <c r="L72" s="5"/>
      <c r="M72" s="17"/>
      <c r="N72" s="5"/>
      <c r="O72" s="17"/>
      <c r="P72" s="5"/>
      <c r="Q72" s="17"/>
      <c r="R72" s="5"/>
    </row>
    <row r="73" spans="1:18" x14ac:dyDescent="0.25">
      <c r="A73" s="4">
        <v>560098</v>
      </c>
      <c r="B73" s="5" t="s">
        <v>114</v>
      </c>
      <c r="C73" s="17"/>
      <c r="D73" s="5"/>
      <c r="E73" s="17"/>
      <c r="F73" s="5"/>
      <c r="G73" s="17"/>
      <c r="H73" s="5"/>
      <c r="I73" s="17"/>
      <c r="J73" s="5"/>
      <c r="K73" s="17"/>
      <c r="L73" s="5"/>
      <c r="M73" s="17"/>
      <c r="N73" s="5"/>
      <c r="O73" s="17"/>
      <c r="P73" s="5"/>
      <c r="Q73" s="17"/>
      <c r="R73" s="5"/>
    </row>
    <row r="74" spans="1:18" ht="30" x14ac:dyDescent="0.25">
      <c r="A74" s="4">
        <v>560099</v>
      </c>
      <c r="B74" s="5" t="s">
        <v>247</v>
      </c>
      <c r="C74" s="17"/>
      <c r="D74" s="5"/>
      <c r="E74" s="17"/>
      <c r="F74" s="5"/>
      <c r="G74" s="17"/>
      <c r="H74" s="5"/>
      <c r="I74" s="17"/>
      <c r="J74" s="5"/>
      <c r="K74" s="17"/>
      <c r="L74" s="5"/>
      <c r="M74" s="17"/>
      <c r="N74" s="5"/>
      <c r="O74" s="17"/>
      <c r="P74" s="5"/>
      <c r="Q74" s="17"/>
      <c r="R74" s="5"/>
    </row>
    <row r="75" spans="1:18" x14ac:dyDescent="0.25">
      <c r="A75" s="4" t="s">
        <v>156</v>
      </c>
      <c r="B75" s="5" t="s">
        <v>157</v>
      </c>
      <c r="C75" s="17"/>
      <c r="D75" s="5"/>
      <c r="E75" s="17"/>
      <c r="F75" s="5"/>
      <c r="G75" s="17"/>
      <c r="H75" s="5"/>
      <c r="I75" s="17"/>
      <c r="J75" s="5"/>
      <c r="K75" s="17"/>
      <c r="L75" s="5"/>
      <c r="M75" s="17"/>
      <c r="N75" s="5"/>
      <c r="O75" s="17">
        <v>3529226</v>
      </c>
      <c r="P75" s="5">
        <v>130</v>
      </c>
      <c r="Q75" s="17"/>
      <c r="R75" s="5"/>
    </row>
    <row r="76" spans="1:18" x14ac:dyDescent="0.25">
      <c r="A76" s="4" t="s">
        <v>158</v>
      </c>
      <c r="B76" s="5" t="s">
        <v>159</v>
      </c>
      <c r="C76" s="17"/>
      <c r="D76" s="5"/>
      <c r="E76" s="17"/>
      <c r="F76" s="5"/>
      <c r="G76" s="17">
        <v>67257648.049999997</v>
      </c>
      <c r="H76" s="5">
        <v>950</v>
      </c>
      <c r="I76" s="17"/>
      <c r="J76" s="5"/>
      <c r="K76" s="17"/>
      <c r="L76" s="5"/>
      <c r="M76" s="17"/>
      <c r="N76" s="5"/>
      <c r="O76" s="17"/>
      <c r="P76" s="5"/>
      <c r="Q76" s="17"/>
      <c r="R76" s="5"/>
    </row>
    <row r="77" spans="1:18" ht="30" x14ac:dyDescent="0.25">
      <c r="A77" s="4" t="s">
        <v>160</v>
      </c>
      <c r="B77" s="5" t="s">
        <v>161</v>
      </c>
      <c r="C77" s="17"/>
      <c r="D77" s="5"/>
      <c r="E77" s="17"/>
      <c r="F77" s="5"/>
      <c r="G77" s="17"/>
      <c r="H77" s="5"/>
      <c r="I77" s="17"/>
      <c r="J77" s="5"/>
      <c r="K77" s="17"/>
      <c r="L77" s="5"/>
      <c r="M77" s="17"/>
      <c r="N77" s="5"/>
      <c r="O77" s="17"/>
      <c r="P77" s="5"/>
      <c r="Q77" s="17"/>
      <c r="R77" s="5"/>
    </row>
    <row r="78" spans="1:18" ht="30" x14ac:dyDescent="0.25">
      <c r="A78" s="4" t="s">
        <v>162</v>
      </c>
      <c r="B78" s="5" t="s">
        <v>163</v>
      </c>
      <c r="C78" s="17"/>
      <c r="D78" s="5"/>
      <c r="E78" s="17"/>
      <c r="F78" s="5"/>
      <c r="G78" s="17"/>
      <c r="H78" s="5"/>
      <c r="I78" s="17"/>
      <c r="J78" s="5"/>
      <c r="K78" s="17"/>
      <c r="L78" s="5"/>
      <c r="M78" s="17"/>
      <c r="N78" s="5"/>
      <c r="O78" s="17"/>
      <c r="P78" s="5"/>
      <c r="Q78" s="17"/>
      <c r="R78" s="5"/>
    </row>
    <row r="79" spans="1:18" ht="30" x14ac:dyDescent="0.25">
      <c r="A79" s="4">
        <v>560101</v>
      </c>
      <c r="B79" s="5" t="s">
        <v>64</v>
      </c>
      <c r="C79" s="17"/>
      <c r="D79" s="5"/>
      <c r="E79" s="17"/>
      <c r="F79" s="5"/>
      <c r="G79" s="17"/>
      <c r="H79" s="5"/>
      <c r="I79" s="17"/>
      <c r="J79" s="5"/>
      <c r="K79" s="17"/>
      <c r="L79" s="5"/>
      <c r="M79" s="17"/>
      <c r="N79" s="5"/>
      <c r="O79" s="17"/>
      <c r="P79" s="5"/>
      <c r="Q79" s="17"/>
      <c r="R79" s="5"/>
    </row>
    <row r="80" spans="1:18" x14ac:dyDescent="0.25">
      <c r="A80" s="4" t="s">
        <v>164</v>
      </c>
      <c r="B80" s="5" t="s">
        <v>165</v>
      </c>
      <c r="C80" s="17"/>
      <c r="D80" s="5"/>
      <c r="E80" s="17"/>
      <c r="F80" s="5"/>
      <c r="G80" s="17"/>
      <c r="H80" s="5"/>
      <c r="I80" s="17"/>
      <c r="J80" s="5"/>
      <c r="K80" s="17"/>
      <c r="L80" s="5"/>
      <c r="M80" s="17"/>
      <c r="N80" s="5"/>
      <c r="O80" s="17"/>
      <c r="P80" s="5"/>
      <c r="Q80" s="29"/>
      <c r="R80" s="5"/>
    </row>
    <row r="81" spans="1:18" x14ac:dyDescent="0.25">
      <c r="A81" s="4" t="s">
        <v>166</v>
      </c>
      <c r="B81" s="5" t="s">
        <v>167</v>
      </c>
      <c r="C81" s="17"/>
      <c r="D81" s="5"/>
      <c r="E81" s="17"/>
      <c r="F81" s="5"/>
      <c r="G81" s="17"/>
      <c r="H81" s="5"/>
      <c r="I81" s="17"/>
      <c r="J81" s="5"/>
      <c r="K81" s="17"/>
      <c r="L81" s="5"/>
      <c r="M81" s="17"/>
      <c r="N81" s="5"/>
      <c r="O81" s="17"/>
      <c r="P81" s="5"/>
      <c r="Q81" s="17"/>
      <c r="R81" s="5"/>
    </row>
    <row r="82" spans="1:18" x14ac:dyDescent="0.25">
      <c r="A82" s="4" t="s">
        <v>168</v>
      </c>
      <c r="B82" s="5" t="s">
        <v>169</v>
      </c>
      <c r="C82" s="17"/>
      <c r="D82" s="5"/>
      <c r="E82" s="17"/>
      <c r="F82" s="5"/>
      <c r="G82" s="17"/>
      <c r="H82" s="5"/>
      <c r="I82" s="17"/>
      <c r="J82" s="5"/>
      <c r="K82" s="17"/>
      <c r="L82" s="5"/>
      <c r="M82" s="17"/>
      <c r="N82" s="5"/>
      <c r="O82" s="17"/>
      <c r="P82" s="5"/>
      <c r="Q82" s="17"/>
      <c r="R82" s="5"/>
    </row>
    <row r="83" spans="1:18" x14ac:dyDescent="0.25">
      <c r="A83" s="4" t="s">
        <v>170</v>
      </c>
      <c r="B83" s="5" t="s">
        <v>171</v>
      </c>
      <c r="C83" s="17"/>
      <c r="D83" s="5"/>
      <c r="E83" s="17"/>
      <c r="F83" s="5"/>
      <c r="G83" s="17"/>
      <c r="H83" s="5"/>
      <c r="I83" s="17"/>
      <c r="J83" s="5"/>
      <c r="K83" s="17"/>
      <c r="L83" s="5"/>
      <c r="M83" s="17"/>
      <c r="N83" s="5"/>
      <c r="O83" s="17"/>
      <c r="P83" s="5"/>
      <c r="Q83" s="17"/>
      <c r="R83" s="5"/>
    </row>
    <row r="84" spans="1:18" x14ac:dyDescent="0.25">
      <c r="A84" s="4" t="s">
        <v>172</v>
      </c>
      <c r="B84" s="5" t="s">
        <v>173</v>
      </c>
      <c r="C84" s="17"/>
      <c r="D84" s="5"/>
      <c r="E84" s="17"/>
      <c r="F84" s="5"/>
      <c r="G84" s="17"/>
      <c r="H84" s="5"/>
      <c r="I84" s="17"/>
      <c r="J84" s="5"/>
      <c r="K84" s="17"/>
      <c r="L84" s="5"/>
      <c r="M84" s="17"/>
      <c r="N84" s="5"/>
      <c r="O84" s="17"/>
      <c r="P84" s="5"/>
      <c r="Q84" s="17"/>
      <c r="R84" s="5"/>
    </row>
    <row r="85" spans="1:18" x14ac:dyDescent="0.25">
      <c r="A85" s="4" t="s">
        <v>174</v>
      </c>
      <c r="B85" s="5" t="s">
        <v>175</v>
      </c>
      <c r="C85" s="17"/>
      <c r="D85" s="5"/>
      <c r="E85" s="17"/>
      <c r="F85" s="5"/>
      <c r="G85" s="17"/>
      <c r="H85" s="5"/>
      <c r="I85" s="17"/>
      <c r="J85" s="5"/>
      <c r="K85" s="17"/>
      <c r="L85" s="5"/>
      <c r="M85" s="17"/>
      <c r="N85" s="5"/>
      <c r="O85" s="17"/>
      <c r="P85" s="5"/>
      <c r="Q85" s="17"/>
      <c r="R85" s="5"/>
    </row>
    <row r="86" spans="1:18" ht="30" x14ac:dyDescent="0.25">
      <c r="A86" s="4" t="s">
        <v>176</v>
      </c>
      <c r="B86" s="5" t="s">
        <v>177</v>
      </c>
      <c r="C86" s="17"/>
      <c r="D86" s="5"/>
      <c r="E86" s="17"/>
      <c r="F86" s="5"/>
      <c r="G86" s="17"/>
      <c r="H86" s="5"/>
      <c r="I86" s="17"/>
      <c r="J86" s="5"/>
      <c r="K86" s="17"/>
      <c r="L86" s="5"/>
      <c r="M86" s="17"/>
      <c r="N86" s="5"/>
      <c r="O86" s="17"/>
      <c r="P86" s="5"/>
      <c r="Q86" s="17"/>
      <c r="R86" s="5"/>
    </row>
    <row r="87" spans="1:18" x14ac:dyDescent="0.25">
      <c r="A87" s="4" t="s">
        <v>178</v>
      </c>
      <c r="B87" s="5" t="s">
        <v>179</v>
      </c>
      <c r="C87" s="17"/>
      <c r="D87" s="5"/>
      <c r="E87" s="17"/>
      <c r="F87" s="5"/>
      <c r="G87" s="17"/>
      <c r="H87" s="5"/>
      <c r="I87" s="17"/>
      <c r="J87" s="5"/>
      <c r="K87" s="17"/>
      <c r="L87" s="5"/>
      <c r="M87" s="17"/>
      <c r="N87" s="5"/>
      <c r="O87" s="17"/>
      <c r="P87" s="5"/>
      <c r="Q87" s="17"/>
      <c r="R87" s="5"/>
    </row>
    <row r="88" spans="1:18" x14ac:dyDescent="0.25">
      <c r="A88" s="4" t="s">
        <v>180</v>
      </c>
      <c r="B88" s="5" t="s">
        <v>181</v>
      </c>
      <c r="C88" s="17"/>
      <c r="D88" s="5"/>
      <c r="E88" s="17"/>
      <c r="F88" s="5"/>
      <c r="G88" s="17"/>
      <c r="H88" s="5"/>
      <c r="I88" s="17"/>
      <c r="J88" s="5"/>
      <c r="K88" s="17"/>
      <c r="L88" s="5"/>
      <c r="M88" s="17"/>
      <c r="N88" s="5"/>
      <c r="O88" s="17"/>
      <c r="P88" s="5"/>
      <c r="Q88" s="17"/>
      <c r="R88" s="5"/>
    </row>
    <row r="89" spans="1:18" x14ac:dyDescent="0.25">
      <c r="A89" s="4" t="s">
        <v>182</v>
      </c>
      <c r="B89" s="5" t="s">
        <v>183</v>
      </c>
      <c r="C89" s="17"/>
      <c r="D89" s="5"/>
      <c r="E89" s="17"/>
      <c r="F89" s="5"/>
      <c r="G89" s="17"/>
      <c r="H89" s="5"/>
      <c r="I89" s="17"/>
      <c r="J89" s="5"/>
      <c r="K89" s="17"/>
      <c r="L89" s="5"/>
      <c r="M89" s="17"/>
      <c r="N89" s="5"/>
      <c r="O89" s="17"/>
      <c r="P89" s="5"/>
      <c r="Q89" s="17"/>
      <c r="R89" s="5"/>
    </row>
    <row r="90" spans="1:18" x14ac:dyDescent="0.25">
      <c r="A90" s="4" t="s">
        <v>184</v>
      </c>
      <c r="B90" s="5" t="s">
        <v>185</v>
      </c>
      <c r="C90" s="17"/>
      <c r="D90" s="5"/>
      <c r="E90" s="17"/>
      <c r="F90" s="5"/>
      <c r="G90" s="17"/>
      <c r="H90" s="5"/>
      <c r="I90" s="17"/>
      <c r="J90" s="5"/>
      <c r="K90" s="17"/>
      <c r="L90" s="5"/>
      <c r="M90" s="17"/>
      <c r="N90" s="5"/>
      <c r="O90" s="17"/>
      <c r="P90" s="5"/>
      <c r="Q90" s="17"/>
      <c r="R90" s="5"/>
    </row>
    <row r="91" spans="1:18" x14ac:dyDescent="0.25">
      <c r="A91" s="4" t="s">
        <v>186</v>
      </c>
      <c r="B91" s="5" t="s">
        <v>187</v>
      </c>
      <c r="C91" s="17"/>
      <c r="D91" s="5"/>
      <c r="E91" s="17"/>
      <c r="F91" s="5"/>
      <c r="G91" s="17"/>
      <c r="H91" s="5"/>
      <c r="I91" s="17"/>
      <c r="J91" s="5"/>
      <c r="K91" s="17"/>
      <c r="L91" s="5"/>
      <c r="M91" s="17"/>
      <c r="N91" s="5"/>
      <c r="O91" s="17"/>
      <c r="P91" s="5"/>
      <c r="Q91" s="17"/>
      <c r="R91" s="5"/>
    </row>
    <row r="92" spans="1:18" ht="30" x14ac:dyDescent="0.25">
      <c r="A92" s="4" t="s">
        <v>188</v>
      </c>
      <c r="B92" s="5" t="s">
        <v>189</v>
      </c>
      <c r="C92" s="17"/>
      <c r="D92" s="5"/>
      <c r="E92" s="17"/>
      <c r="F92" s="5"/>
      <c r="G92" s="17"/>
      <c r="H92" s="5"/>
      <c r="I92" s="17"/>
      <c r="J92" s="5"/>
      <c r="K92" s="17"/>
      <c r="L92" s="5"/>
      <c r="M92" s="17"/>
      <c r="N92" s="5"/>
      <c r="O92" s="17"/>
      <c r="P92" s="5"/>
      <c r="Q92" s="17"/>
      <c r="R92" s="5"/>
    </row>
    <row r="93" spans="1:18" x14ac:dyDescent="0.25">
      <c r="A93" s="4" t="s">
        <v>190</v>
      </c>
      <c r="B93" s="5" t="s">
        <v>191</v>
      </c>
      <c r="C93" s="17"/>
      <c r="D93" s="5"/>
      <c r="E93" s="17"/>
      <c r="F93" s="5"/>
      <c r="G93" s="17"/>
      <c r="H93" s="5"/>
      <c r="I93" s="17"/>
      <c r="J93" s="5"/>
      <c r="K93" s="17"/>
      <c r="L93" s="5"/>
      <c r="M93" s="17"/>
      <c r="N93" s="5"/>
      <c r="O93" s="17"/>
      <c r="P93" s="5"/>
      <c r="Q93" s="17"/>
      <c r="R93" s="5"/>
    </row>
    <row r="94" spans="1:18" x14ac:dyDescent="0.25">
      <c r="A94" s="4" t="s">
        <v>192</v>
      </c>
      <c r="B94" s="5" t="s">
        <v>193</v>
      </c>
      <c r="C94" s="17"/>
      <c r="D94" s="5"/>
      <c r="E94" s="17"/>
      <c r="F94" s="5"/>
      <c r="G94" s="17"/>
      <c r="H94" s="5"/>
      <c r="I94" s="17"/>
      <c r="J94" s="5"/>
      <c r="K94" s="17"/>
      <c r="L94" s="5"/>
      <c r="M94" s="17"/>
      <c r="N94" s="5"/>
      <c r="O94" s="17"/>
      <c r="P94" s="5"/>
      <c r="Q94" s="17"/>
      <c r="R94" s="5"/>
    </row>
    <row r="95" spans="1:18" x14ac:dyDescent="0.25">
      <c r="A95" s="4" t="s">
        <v>194</v>
      </c>
      <c r="B95" s="5" t="s">
        <v>195</v>
      </c>
      <c r="C95" s="17"/>
      <c r="D95" s="5"/>
      <c r="E95" s="17"/>
      <c r="F95" s="5"/>
      <c r="G95" s="17"/>
      <c r="H95" s="5"/>
      <c r="I95" s="17"/>
      <c r="J95" s="5"/>
      <c r="K95" s="17"/>
      <c r="L95" s="5"/>
      <c r="M95" s="17"/>
      <c r="N95" s="5"/>
      <c r="O95" s="17"/>
      <c r="P95" s="5"/>
      <c r="Q95" s="17"/>
      <c r="R95" s="5"/>
    </row>
    <row r="96" spans="1:18" ht="30" x14ac:dyDescent="0.25">
      <c r="A96" s="4" t="s">
        <v>196</v>
      </c>
      <c r="B96" s="5" t="s">
        <v>197</v>
      </c>
      <c r="C96" s="17"/>
      <c r="D96" s="5"/>
      <c r="E96" s="17"/>
      <c r="F96" s="5"/>
      <c r="G96" s="17"/>
      <c r="H96" s="5"/>
      <c r="I96" s="17"/>
      <c r="J96" s="5"/>
      <c r="K96" s="17"/>
      <c r="L96" s="5"/>
      <c r="M96" s="17"/>
      <c r="N96" s="5"/>
      <c r="O96" s="17"/>
      <c r="P96" s="5"/>
      <c r="Q96" s="17"/>
      <c r="R96" s="5"/>
    </row>
    <row r="97" spans="1:18" x14ac:dyDescent="0.25">
      <c r="A97" s="4" t="s">
        <v>198</v>
      </c>
      <c r="B97" s="5" t="s">
        <v>199</v>
      </c>
      <c r="C97" s="17"/>
      <c r="D97" s="5"/>
      <c r="E97" s="17"/>
      <c r="F97" s="5"/>
      <c r="G97" s="17"/>
      <c r="H97" s="5"/>
      <c r="I97" s="17"/>
      <c r="J97" s="5"/>
      <c r="K97" s="17"/>
      <c r="L97" s="5"/>
      <c r="M97" s="17"/>
      <c r="N97" s="5"/>
      <c r="O97" s="17"/>
      <c r="P97" s="5"/>
      <c r="Q97" s="17"/>
      <c r="R97" s="5"/>
    </row>
    <row r="98" spans="1:18" x14ac:dyDescent="0.25">
      <c r="A98" s="4" t="s">
        <v>200</v>
      </c>
      <c r="B98" s="5" t="s">
        <v>201</v>
      </c>
      <c r="C98" s="17"/>
      <c r="D98" s="5"/>
      <c r="E98" s="17"/>
      <c r="F98" s="5"/>
      <c r="G98" s="17"/>
      <c r="H98" s="5"/>
      <c r="I98" s="17"/>
      <c r="J98" s="5"/>
      <c r="K98" s="17"/>
      <c r="L98" s="5"/>
      <c r="M98" s="17"/>
      <c r="N98" s="5"/>
      <c r="O98" s="17"/>
      <c r="P98" s="5"/>
      <c r="Q98" s="17"/>
      <c r="R98" s="5"/>
    </row>
    <row r="99" spans="1:18" x14ac:dyDescent="0.25">
      <c r="A99" s="4">
        <v>560152</v>
      </c>
      <c r="B99" s="5" t="s">
        <v>202</v>
      </c>
      <c r="C99" s="17"/>
      <c r="D99" s="5"/>
      <c r="E99" s="17"/>
      <c r="F99" s="5"/>
      <c r="G99" s="17"/>
      <c r="H99" s="5"/>
      <c r="I99" s="17"/>
      <c r="J99" s="5"/>
      <c r="K99" s="17"/>
      <c r="L99" s="5"/>
      <c r="M99" s="17"/>
      <c r="N99" s="5"/>
      <c r="O99" s="17"/>
      <c r="P99" s="5"/>
      <c r="Q99" s="17"/>
      <c r="R99" s="5"/>
    </row>
    <row r="100" spans="1:18" x14ac:dyDescent="0.25">
      <c r="A100" s="4" t="s">
        <v>203</v>
      </c>
      <c r="B100" s="5" t="s">
        <v>204</v>
      </c>
      <c r="C100" s="17"/>
      <c r="D100" s="5"/>
      <c r="E100" s="17"/>
      <c r="F100" s="5"/>
      <c r="G100" s="17"/>
      <c r="H100" s="5"/>
      <c r="I100" s="17"/>
      <c r="J100" s="5"/>
      <c r="K100" s="17"/>
      <c r="L100" s="5"/>
      <c r="M100" s="17"/>
      <c r="N100" s="5"/>
      <c r="O100" s="17"/>
      <c r="P100" s="5"/>
      <c r="Q100" s="17"/>
      <c r="R100" s="5"/>
    </row>
    <row r="101" spans="1:18" x14ac:dyDescent="0.25">
      <c r="A101" s="4" t="s">
        <v>205</v>
      </c>
      <c r="B101" s="5" t="s">
        <v>206</v>
      </c>
      <c r="C101" s="17"/>
      <c r="D101" s="5"/>
      <c r="E101" s="17"/>
      <c r="F101" s="5"/>
      <c r="G101" s="17"/>
      <c r="H101" s="5"/>
      <c r="I101" s="17"/>
      <c r="J101" s="5"/>
      <c r="K101" s="17"/>
      <c r="L101" s="5"/>
      <c r="M101" s="17"/>
      <c r="N101" s="5"/>
      <c r="O101" s="17"/>
      <c r="P101" s="5"/>
      <c r="Q101" s="17"/>
      <c r="R101" s="5"/>
    </row>
    <row r="102" spans="1:18" x14ac:dyDescent="0.25">
      <c r="A102" s="4" t="s">
        <v>207</v>
      </c>
      <c r="B102" s="5" t="s">
        <v>208</v>
      </c>
      <c r="C102" s="17"/>
      <c r="D102" s="5"/>
      <c r="E102" s="17"/>
      <c r="F102" s="5"/>
      <c r="G102" s="17"/>
      <c r="H102" s="5"/>
      <c r="I102" s="17"/>
      <c r="J102" s="5"/>
      <c r="K102" s="17"/>
      <c r="L102" s="5"/>
      <c r="M102" s="17"/>
      <c r="N102" s="5"/>
      <c r="O102" s="17"/>
      <c r="P102" s="5"/>
      <c r="Q102" s="17"/>
      <c r="R102" s="5"/>
    </row>
    <row r="103" spans="1:18" x14ac:dyDescent="0.25">
      <c r="A103" s="4" t="s">
        <v>209</v>
      </c>
      <c r="B103" s="5" t="s">
        <v>210</v>
      </c>
      <c r="C103" s="17"/>
      <c r="D103" s="5"/>
      <c r="E103" s="17"/>
      <c r="F103" s="5"/>
      <c r="G103" s="17"/>
      <c r="H103" s="5"/>
      <c r="I103" s="17"/>
      <c r="J103" s="5"/>
      <c r="K103" s="17"/>
      <c r="L103" s="5"/>
      <c r="M103" s="17"/>
      <c r="N103" s="5"/>
      <c r="O103" s="17"/>
      <c r="P103" s="5"/>
      <c r="Q103" s="17"/>
      <c r="R103" s="5"/>
    </row>
    <row r="104" spans="1:18" x14ac:dyDescent="0.25">
      <c r="A104" s="4" t="s">
        <v>211</v>
      </c>
      <c r="B104" s="5" t="s">
        <v>212</v>
      </c>
      <c r="C104" s="17"/>
      <c r="D104" s="5"/>
      <c r="E104" s="17"/>
      <c r="F104" s="5"/>
      <c r="G104" s="17"/>
      <c r="H104" s="5"/>
      <c r="I104" s="17"/>
      <c r="J104" s="5"/>
      <c r="K104" s="17"/>
      <c r="L104" s="5"/>
      <c r="M104" s="17"/>
      <c r="N104" s="5"/>
      <c r="O104" s="17"/>
      <c r="P104" s="5"/>
      <c r="Q104" s="20"/>
      <c r="R104" s="21"/>
    </row>
    <row r="105" spans="1:18" ht="30" x14ac:dyDescent="0.25">
      <c r="A105" s="4">
        <v>560198</v>
      </c>
      <c r="B105" s="5" t="s">
        <v>261</v>
      </c>
      <c r="C105" s="17"/>
      <c r="D105" s="5"/>
      <c r="E105" s="17"/>
      <c r="F105" s="5"/>
      <c r="G105" s="17"/>
      <c r="H105" s="5"/>
      <c r="I105" s="17"/>
      <c r="J105" s="5"/>
      <c r="K105" s="17"/>
      <c r="L105" s="5"/>
      <c r="M105" s="17"/>
      <c r="N105" s="5"/>
      <c r="O105" s="17"/>
      <c r="P105" s="5"/>
      <c r="Q105" s="17"/>
      <c r="R105" s="5"/>
    </row>
    <row r="106" spans="1:18" ht="30" x14ac:dyDescent="0.25">
      <c r="A106" s="4">
        <v>560199</v>
      </c>
      <c r="B106" s="5" t="s">
        <v>213</v>
      </c>
      <c r="C106" s="17"/>
      <c r="D106" s="5"/>
      <c r="E106" s="17"/>
      <c r="F106" s="5"/>
      <c r="G106" s="17"/>
      <c r="H106" s="5"/>
      <c r="I106" s="17"/>
      <c r="J106" s="5"/>
      <c r="K106" s="17"/>
      <c r="L106" s="5"/>
      <c r="M106" s="17"/>
      <c r="N106" s="5"/>
      <c r="O106" s="17"/>
      <c r="P106" s="5"/>
      <c r="Q106" s="17"/>
      <c r="R106" s="5"/>
    </row>
    <row r="107" spans="1:18" ht="30" x14ac:dyDescent="0.25">
      <c r="A107" s="4">
        <v>560200</v>
      </c>
      <c r="B107" s="5" t="s">
        <v>214</v>
      </c>
      <c r="C107" s="17"/>
      <c r="D107" s="5"/>
      <c r="E107" s="17"/>
      <c r="F107" s="5"/>
      <c r="G107" s="17"/>
      <c r="H107" s="5"/>
      <c r="I107" s="17"/>
      <c r="J107" s="5"/>
      <c r="K107" s="17"/>
      <c r="L107" s="5"/>
      <c r="M107" s="17"/>
      <c r="N107" s="5"/>
      <c r="O107" s="17"/>
      <c r="P107" s="5"/>
      <c r="Q107" s="17"/>
      <c r="R107" s="5"/>
    </row>
    <row r="108" spans="1:18" x14ac:dyDescent="0.25">
      <c r="A108" s="4">
        <v>560203</v>
      </c>
      <c r="B108" s="5" t="s">
        <v>215</v>
      </c>
      <c r="C108" s="17"/>
      <c r="D108" s="5"/>
      <c r="E108" s="17"/>
      <c r="F108" s="5"/>
      <c r="G108" s="17"/>
      <c r="H108" s="5"/>
      <c r="I108" s="17"/>
      <c r="J108" s="5"/>
      <c r="K108" s="17"/>
      <c r="L108" s="5"/>
      <c r="M108" s="17"/>
      <c r="N108" s="5"/>
      <c r="O108" s="17"/>
      <c r="P108" s="5"/>
      <c r="Q108" s="17"/>
      <c r="R108" s="5"/>
    </row>
    <row r="109" spans="1:18" x14ac:dyDescent="0.25">
      <c r="A109" s="4" t="s">
        <v>216</v>
      </c>
      <c r="B109" s="5" t="s">
        <v>217</v>
      </c>
      <c r="C109" s="17"/>
      <c r="D109" s="5"/>
      <c r="E109" s="17"/>
      <c r="F109" s="5"/>
      <c r="G109" s="17"/>
      <c r="H109" s="5"/>
      <c r="I109" s="17"/>
      <c r="J109" s="5"/>
      <c r="K109" s="17"/>
      <c r="L109" s="5"/>
      <c r="M109" s="17"/>
      <c r="N109" s="5"/>
      <c r="O109" s="17"/>
      <c r="P109" s="5"/>
      <c r="Q109" s="17"/>
      <c r="R109" s="5"/>
    </row>
    <row r="110" spans="1:18" x14ac:dyDescent="0.25">
      <c r="A110" s="4">
        <v>560228</v>
      </c>
      <c r="B110" s="5" t="s">
        <v>218</v>
      </c>
      <c r="C110" s="17"/>
      <c r="D110" s="5"/>
      <c r="E110" s="17"/>
      <c r="F110" s="5"/>
      <c r="G110" s="17"/>
      <c r="H110" s="5"/>
      <c r="I110" s="17"/>
      <c r="J110" s="5"/>
      <c r="K110" s="17"/>
      <c r="L110" s="5"/>
      <c r="M110" s="17"/>
      <c r="N110" s="5"/>
      <c r="O110" s="17"/>
      <c r="P110" s="5"/>
      <c r="Q110" s="17"/>
      <c r="R110" s="5"/>
    </row>
    <row r="111" spans="1:18" x14ac:dyDescent="0.25">
      <c r="A111" s="4">
        <v>560229</v>
      </c>
      <c r="B111" s="5" t="s">
        <v>219</v>
      </c>
      <c r="C111" s="17"/>
      <c r="D111" s="5"/>
      <c r="E111" s="17"/>
      <c r="F111" s="5"/>
      <c r="G111" s="17"/>
      <c r="H111" s="5"/>
      <c r="I111" s="17"/>
      <c r="J111" s="5"/>
      <c r="K111" s="17"/>
      <c r="L111" s="5"/>
      <c r="M111" s="17"/>
      <c r="N111" s="5"/>
      <c r="O111" s="17"/>
      <c r="P111" s="5"/>
      <c r="Q111" s="29"/>
      <c r="R111" s="5"/>
    </row>
    <row r="112" spans="1:18" x14ac:dyDescent="0.25">
      <c r="A112" s="4" t="s">
        <v>262</v>
      </c>
      <c r="B112" s="5" t="s">
        <v>263</v>
      </c>
      <c r="C112" s="17"/>
      <c r="D112" s="5"/>
      <c r="E112" s="17"/>
      <c r="F112" s="5"/>
      <c r="G112" s="17"/>
      <c r="H112" s="5"/>
      <c r="I112" s="17"/>
      <c r="J112" s="5"/>
      <c r="K112" s="17"/>
      <c r="L112" s="5"/>
      <c r="M112" s="17"/>
      <c r="N112" s="5"/>
      <c r="O112" s="17"/>
      <c r="P112" s="5"/>
      <c r="Q112" s="29"/>
      <c r="R112" s="5"/>
    </row>
    <row r="113" spans="1:18" x14ac:dyDescent="0.25">
      <c r="A113" s="4" t="s">
        <v>264</v>
      </c>
      <c r="B113" s="5" t="s">
        <v>265</v>
      </c>
      <c r="C113" s="17"/>
      <c r="D113" s="5"/>
      <c r="E113" s="17"/>
      <c r="F113" s="5"/>
      <c r="G113" s="17"/>
      <c r="H113" s="5"/>
      <c r="I113" s="17"/>
      <c r="J113" s="5"/>
      <c r="K113" s="17"/>
      <c r="L113" s="5"/>
      <c r="M113" s="17"/>
      <c r="N113" s="5"/>
      <c r="O113" s="17"/>
      <c r="P113" s="5"/>
      <c r="Q113" s="29"/>
      <c r="R113" s="5"/>
    </row>
    <row r="114" spans="1:18" x14ac:dyDescent="0.25">
      <c r="A114" s="4" t="s">
        <v>220</v>
      </c>
      <c r="B114" s="5" t="s">
        <v>221</v>
      </c>
      <c r="C114" s="17"/>
      <c r="D114" s="5"/>
      <c r="E114" s="17"/>
      <c r="F114" s="5"/>
      <c r="G114" s="17"/>
      <c r="H114" s="5"/>
      <c r="I114" s="17"/>
      <c r="J114" s="5"/>
      <c r="K114" s="17"/>
      <c r="L114" s="5"/>
      <c r="M114" s="17"/>
      <c r="N114" s="5"/>
      <c r="O114" s="17"/>
      <c r="P114" s="5"/>
      <c r="Q114" s="17"/>
      <c r="R114" s="5"/>
    </row>
    <row r="115" spans="1:18" x14ac:dyDescent="0.25">
      <c r="A115" s="4" t="s">
        <v>222</v>
      </c>
      <c r="B115" s="5" t="s">
        <v>223</v>
      </c>
      <c r="C115" s="17"/>
      <c r="D115" s="5"/>
      <c r="E115" s="17"/>
      <c r="F115" s="5"/>
      <c r="G115" s="17"/>
      <c r="H115" s="5"/>
      <c r="I115" s="17"/>
      <c r="J115" s="5"/>
      <c r="K115" s="17"/>
      <c r="L115" s="5"/>
      <c r="M115" s="17"/>
      <c r="N115" s="5"/>
      <c r="O115" s="17"/>
      <c r="P115" s="5"/>
      <c r="Q115" s="17"/>
      <c r="R115" s="5"/>
    </row>
    <row r="116" spans="1:18" x14ac:dyDescent="0.25">
      <c r="A116" s="4">
        <v>560239</v>
      </c>
      <c r="B116" s="5" t="s">
        <v>224</v>
      </c>
      <c r="C116" s="17"/>
      <c r="D116" s="5"/>
      <c r="E116" s="17"/>
      <c r="F116" s="5"/>
      <c r="G116" s="17">
        <v>12622571.800000001</v>
      </c>
      <c r="H116" s="5">
        <v>280</v>
      </c>
      <c r="I116" s="17"/>
      <c r="J116" s="5"/>
      <c r="K116" s="17"/>
      <c r="L116" s="5"/>
      <c r="M116" s="17"/>
      <c r="N116" s="5"/>
      <c r="O116" s="17"/>
      <c r="P116" s="5"/>
      <c r="Q116" s="17"/>
      <c r="R116" s="5"/>
    </row>
    <row r="117" spans="1:18" x14ac:dyDescent="0.25">
      <c r="A117" s="4" t="s">
        <v>266</v>
      </c>
      <c r="B117" s="5" t="s">
        <v>267</v>
      </c>
      <c r="C117" s="17"/>
      <c r="D117" s="5"/>
      <c r="E117" s="17"/>
      <c r="F117" s="5"/>
      <c r="G117" s="17"/>
      <c r="H117" s="5"/>
      <c r="I117" s="17"/>
      <c r="J117" s="5"/>
      <c r="K117" s="17"/>
      <c r="L117" s="5"/>
      <c r="M117" s="17"/>
      <c r="N117" s="5"/>
      <c r="O117" s="17"/>
      <c r="P117" s="5"/>
      <c r="Q117" s="17"/>
      <c r="R117" s="5"/>
    </row>
    <row r="118" spans="1:18" x14ac:dyDescent="0.25">
      <c r="A118" s="4" t="s">
        <v>225</v>
      </c>
      <c r="B118" s="5" t="s">
        <v>226</v>
      </c>
      <c r="C118" s="17"/>
      <c r="D118" s="5"/>
      <c r="E118" s="17"/>
      <c r="F118" s="5"/>
      <c r="G118" s="17"/>
      <c r="H118" s="5"/>
      <c r="I118" s="17"/>
      <c r="J118" s="5"/>
      <c r="K118" s="17"/>
      <c r="L118" s="5"/>
      <c r="M118" s="17"/>
      <c r="N118" s="5"/>
      <c r="O118" s="17"/>
      <c r="P118" s="5"/>
      <c r="Q118" s="17"/>
      <c r="R118" s="5"/>
    </row>
    <row r="119" spans="1:18" x14ac:dyDescent="0.25">
      <c r="A119" s="4">
        <v>560251</v>
      </c>
      <c r="B119" s="5" t="s">
        <v>227</v>
      </c>
      <c r="C119" s="17"/>
      <c r="D119" s="5"/>
      <c r="E119" s="17"/>
      <c r="F119" s="5"/>
      <c r="G119" s="17"/>
      <c r="H119" s="5"/>
      <c r="I119" s="17"/>
      <c r="J119" s="5"/>
      <c r="K119" s="17"/>
      <c r="L119" s="5"/>
      <c r="M119" s="17"/>
      <c r="N119" s="5"/>
      <c r="O119" s="17"/>
      <c r="P119" s="5"/>
      <c r="Q119" s="17"/>
      <c r="R119" s="5"/>
    </row>
    <row r="120" spans="1:18" x14ac:dyDescent="0.25">
      <c r="A120" s="4">
        <v>560254</v>
      </c>
      <c r="B120" s="5" t="s">
        <v>228</v>
      </c>
      <c r="C120" s="17"/>
      <c r="D120" s="5"/>
      <c r="E120" s="17"/>
      <c r="F120" s="5"/>
      <c r="G120" s="17"/>
      <c r="H120" s="5"/>
      <c r="I120" s="17"/>
      <c r="J120" s="5"/>
      <c r="K120" s="17"/>
      <c r="L120" s="5"/>
      <c r="M120" s="17"/>
      <c r="N120" s="5"/>
      <c r="O120" s="17"/>
      <c r="P120" s="5"/>
      <c r="Q120" s="17"/>
      <c r="R120" s="5"/>
    </row>
    <row r="121" spans="1:18" x14ac:dyDescent="0.25">
      <c r="A121" s="4">
        <v>560257</v>
      </c>
      <c r="B121" s="5" t="s">
        <v>268</v>
      </c>
      <c r="C121" s="17"/>
      <c r="D121" s="5"/>
      <c r="E121" s="17"/>
      <c r="F121" s="5"/>
      <c r="G121" s="17"/>
      <c r="H121" s="5"/>
      <c r="I121" s="17"/>
      <c r="J121" s="5"/>
      <c r="K121" s="17"/>
      <c r="L121" s="5"/>
      <c r="M121" s="17"/>
      <c r="N121" s="5"/>
      <c r="O121" s="17"/>
      <c r="P121" s="5"/>
      <c r="Q121" s="17"/>
      <c r="R121" s="5"/>
    </row>
    <row r="122" spans="1:18" x14ac:dyDescent="0.25">
      <c r="A122" s="4">
        <v>560258</v>
      </c>
      <c r="B122" s="5" t="s">
        <v>229</v>
      </c>
      <c r="C122" s="17"/>
      <c r="D122" s="5"/>
      <c r="E122" s="17"/>
      <c r="F122" s="5"/>
      <c r="G122" s="17"/>
      <c r="H122" s="5"/>
      <c r="I122" s="17"/>
      <c r="J122" s="5"/>
      <c r="K122" s="17"/>
      <c r="L122" s="5"/>
      <c r="M122" s="17"/>
      <c r="N122" s="5"/>
      <c r="O122" s="17"/>
      <c r="P122" s="5"/>
      <c r="Q122" s="17"/>
      <c r="R122" s="5"/>
    </row>
    <row r="123" spans="1:18" ht="30" x14ac:dyDescent="0.25">
      <c r="A123" s="4">
        <v>560260</v>
      </c>
      <c r="B123" s="5" t="s">
        <v>230</v>
      </c>
      <c r="C123" s="17"/>
      <c r="D123" s="5"/>
      <c r="E123" s="17"/>
      <c r="F123" s="5"/>
      <c r="G123" s="17"/>
      <c r="H123" s="5"/>
      <c r="I123" s="17"/>
      <c r="J123" s="5"/>
      <c r="K123" s="17"/>
      <c r="L123" s="5"/>
      <c r="M123" s="17"/>
      <c r="N123" s="5"/>
      <c r="O123" s="17"/>
      <c r="P123" s="5"/>
      <c r="Q123" s="17"/>
      <c r="R123" s="5"/>
    </row>
    <row r="124" spans="1:18" x14ac:dyDescent="0.25">
      <c r="A124" s="4">
        <v>560277</v>
      </c>
      <c r="B124" s="5" t="s">
        <v>231</v>
      </c>
      <c r="C124" s="17"/>
      <c r="D124" s="5"/>
      <c r="E124" s="17"/>
      <c r="F124" s="5"/>
      <c r="G124" s="17"/>
      <c r="H124" s="5"/>
      <c r="I124" s="17"/>
      <c r="J124" s="5"/>
      <c r="K124" s="17"/>
      <c r="L124" s="5"/>
      <c r="M124" s="17"/>
      <c r="N124" s="5"/>
      <c r="O124" s="17"/>
      <c r="P124" s="5"/>
      <c r="Q124" s="17"/>
      <c r="R124" s="5"/>
    </row>
    <row r="125" spans="1:18" x14ac:dyDescent="0.25">
      <c r="A125" s="4">
        <v>560279</v>
      </c>
      <c r="B125" s="5" t="s">
        <v>232</v>
      </c>
      <c r="C125" s="17"/>
      <c r="D125" s="5"/>
      <c r="E125" s="17"/>
      <c r="F125" s="5"/>
      <c r="G125" s="17"/>
      <c r="H125" s="5"/>
      <c r="I125" s="17"/>
      <c r="J125" s="5"/>
      <c r="K125" s="17"/>
      <c r="L125" s="5"/>
      <c r="M125" s="17"/>
      <c r="N125" s="5"/>
      <c r="O125" s="17"/>
      <c r="P125" s="5"/>
      <c r="Q125" s="17"/>
      <c r="R125" s="5"/>
    </row>
    <row r="126" spans="1:18" ht="30" x14ac:dyDescent="0.25">
      <c r="A126" s="4">
        <v>560283</v>
      </c>
      <c r="B126" s="5" t="s">
        <v>248</v>
      </c>
      <c r="C126" s="17"/>
      <c r="D126" s="5"/>
      <c r="E126" s="17"/>
      <c r="F126" s="5"/>
      <c r="G126" s="17"/>
      <c r="H126" s="5"/>
      <c r="I126" s="17"/>
      <c r="J126" s="5"/>
      <c r="K126" s="17"/>
      <c r="L126" s="5"/>
      <c r="M126" s="17"/>
      <c r="N126" s="5"/>
      <c r="O126" s="17"/>
      <c r="P126" s="5"/>
      <c r="Q126" s="17"/>
      <c r="R126" s="5"/>
    </row>
    <row r="127" spans="1:18" x14ac:dyDescent="0.25">
      <c r="A127" s="4">
        <v>560284</v>
      </c>
      <c r="B127" s="5" t="s">
        <v>233</v>
      </c>
      <c r="C127" s="17"/>
      <c r="D127" s="5"/>
      <c r="E127" s="17"/>
      <c r="F127" s="5"/>
      <c r="G127" s="17"/>
      <c r="H127" s="5"/>
      <c r="I127" s="17"/>
      <c r="J127" s="5"/>
      <c r="K127" s="17"/>
      <c r="L127" s="5"/>
      <c r="M127" s="17"/>
      <c r="N127" s="5"/>
      <c r="O127" s="17"/>
      <c r="P127" s="5"/>
      <c r="Q127" s="17"/>
      <c r="R127" s="5"/>
    </row>
    <row r="128" spans="1:18" ht="45" x14ac:dyDescent="0.25">
      <c r="A128" s="4">
        <v>560285</v>
      </c>
      <c r="B128" s="5" t="s">
        <v>234</v>
      </c>
      <c r="C128" s="17"/>
      <c r="D128" s="5"/>
      <c r="E128" s="17"/>
      <c r="F128" s="5"/>
      <c r="G128" s="17"/>
      <c r="H128" s="5"/>
      <c r="I128" s="17"/>
      <c r="J128" s="5"/>
      <c r="K128" s="17"/>
      <c r="L128" s="5"/>
      <c r="M128" s="17"/>
      <c r="N128" s="5"/>
      <c r="O128" s="17"/>
      <c r="P128" s="5"/>
      <c r="Q128" s="17"/>
      <c r="R128" s="5"/>
    </row>
    <row r="129" spans="1:18" x14ac:dyDescent="0.25">
      <c r="A129" s="4">
        <v>560318</v>
      </c>
      <c r="B129" s="5" t="s">
        <v>235</v>
      </c>
      <c r="C129" s="17"/>
      <c r="D129" s="5"/>
      <c r="E129" s="17"/>
      <c r="F129" s="5"/>
      <c r="G129" s="17"/>
      <c r="H129" s="5"/>
      <c r="I129" s="17"/>
      <c r="J129" s="5"/>
      <c r="K129" s="17"/>
      <c r="L129" s="5"/>
      <c r="M129" s="17"/>
      <c r="N129" s="5"/>
      <c r="O129" s="17"/>
      <c r="P129" s="5"/>
      <c r="Q129" s="17"/>
      <c r="R129" s="5"/>
    </row>
    <row r="130" spans="1:18" x14ac:dyDescent="0.25">
      <c r="A130" s="4">
        <v>560319</v>
      </c>
      <c r="B130" s="5" t="s">
        <v>236</v>
      </c>
      <c r="C130" s="17"/>
      <c r="D130" s="5"/>
      <c r="E130" s="17"/>
      <c r="F130" s="5"/>
      <c r="G130" s="17"/>
      <c r="H130" s="5"/>
      <c r="I130" s="17"/>
      <c r="J130" s="5"/>
      <c r="K130" s="17"/>
      <c r="L130" s="5"/>
      <c r="M130" s="17"/>
      <c r="N130" s="5"/>
      <c r="O130" s="17"/>
      <c r="P130" s="5"/>
      <c r="Q130" s="17"/>
      <c r="R130" s="5"/>
    </row>
    <row r="131" spans="1:18" x14ac:dyDescent="0.25">
      <c r="A131" s="4">
        <v>560320</v>
      </c>
      <c r="B131" s="5" t="s">
        <v>237</v>
      </c>
      <c r="C131" s="17"/>
      <c r="D131" s="5"/>
      <c r="E131" s="17"/>
      <c r="F131" s="5"/>
      <c r="G131" s="17"/>
      <c r="H131" s="5"/>
      <c r="I131" s="17"/>
      <c r="J131" s="5"/>
      <c r="K131" s="17"/>
      <c r="L131" s="5"/>
      <c r="M131" s="17"/>
      <c r="N131" s="5"/>
      <c r="O131" s="17"/>
      <c r="P131" s="5"/>
      <c r="Q131" s="17"/>
      <c r="R131" s="5"/>
    </row>
    <row r="132" spans="1:18" x14ac:dyDescent="0.25">
      <c r="A132" s="4">
        <v>560321</v>
      </c>
      <c r="B132" s="5" t="s">
        <v>238</v>
      </c>
      <c r="C132" s="17"/>
      <c r="D132" s="5"/>
      <c r="E132" s="17"/>
      <c r="F132" s="5"/>
      <c r="G132" s="17"/>
      <c r="H132" s="5"/>
      <c r="I132" s="17"/>
      <c r="J132" s="5"/>
      <c r="K132" s="17"/>
      <c r="L132" s="5"/>
      <c r="M132" s="17"/>
      <c r="N132" s="5"/>
      <c r="O132" s="17"/>
      <c r="P132" s="5"/>
      <c r="Q132" s="17"/>
      <c r="R132" s="5"/>
    </row>
    <row r="133" spans="1:18" x14ac:dyDescent="0.25">
      <c r="A133" s="4">
        <v>560322</v>
      </c>
      <c r="B133" s="5" t="s">
        <v>239</v>
      </c>
      <c r="C133" s="17"/>
      <c r="D133" s="5"/>
      <c r="E133" s="17"/>
      <c r="F133" s="5"/>
      <c r="G133" s="17"/>
      <c r="H133" s="5"/>
      <c r="I133" s="17"/>
      <c r="J133" s="5"/>
      <c r="K133" s="17"/>
      <c r="L133" s="5"/>
      <c r="M133" s="17"/>
      <c r="N133" s="5"/>
      <c r="O133" s="17"/>
      <c r="P133" s="5"/>
      <c r="Q133" s="17"/>
      <c r="R133" s="5"/>
    </row>
    <row r="134" spans="1:18" x14ac:dyDescent="0.25">
      <c r="A134" s="4">
        <v>560323</v>
      </c>
      <c r="B134" s="5" t="s">
        <v>269</v>
      </c>
      <c r="C134" s="17"/>
      <c r="D134" s="5"/>
      <c r="E134" s="17"/>
      <c r="F134" s="5"/>
      <c r="G134" s="17"/>
      <c r="H134" s="5"/>
      <c r="I134" s="17"/>
      <c r="J134" s="5"/>
      <c r="K134" s="17"/>
      <c r="L134" s="5"/>
      <c r="M134" s="17"/>
      <c r="N134" s="5"/>
      <c r="O134" s="17"/>
      <c r="P134" s="5"/>
      <c r="Q134" s="17"/>
      <c r="R134" s="5"/>
    </row>
    <row r="135" spans="1:18" x14ac:dyDescent="0.25">
      <c r="A135" s="4">
        <v>560324</v>
      </c>
      <c r="B135" s="5" t="s">
        <v>240</v>
      </c>
      <c r="C135" s="17"/>
      <c r="D135" s="5"/>
      <c r="E135" s="17"/>
      <c r="F135" s="5"/>
      <c r="G135" s="17"/>
      <c r="H135" s="5"/>
      <c r="I135" s="17"/>
      <c r="J135" s="5"/>
      <c r="K135" s="17"/>
      <c r="L135" s="5"/>
      <c r="M135" s="17"/>
      <c r="N135" s="5"/>
      <c r="O135" s="17"/>
      <c r="P135" s="5"/>
      <c r="Q135" s="17"/>
      <c r="R135" s="5"/>
    </row>
    <row r="136" spans="1:18" x14ac:dyDescent="0.25">
      <c r="A136" s="4"/>
      <c r="B136" s="14" t="s">
        <v>2</v>
      </c>
      <c r="C136" s="19">
        <v>414160639.69999999</v>
      </c>
      <c r="D136" s="14">
        <v>9532</v>
      </c>
      <c r="E136" s="19">
        <v>85711503.5</v>
      </c>
      <c r="F136" s="14">
        <v>1041</v>
      </c>
      <c r="G136" s="19"/>
      <c r="H136" s="14"/>
      <c r="I136" s="19"/>
      <c r="J136" s="14"/>
      <c r="K136" s="19"/>
      <c r="L136" s="14"/>
      <c r="M136" s="19"/>
      <c r="N136" s="14"/>
      <c r="O136" s="19">
        <v>11578803.9</v>
      </c>
      <c r="P136" s="14">
        <v>221</v>
      </c>
      <c r="Q136" s="19"/>
      <c r="R136" s="14"/>
    </row>
    <row r="137" spans="1:18" x14ac:dyDescent="0.25">
      <c r="A137" s="4"/>
      <c r="B137" s="14" t="s">
        <v>249</v>
      </c>
      <c r="C137" s="19">
        <f t="shared" ref="C137:F137" si="0">SUM(C5:C136)</f>
        <v>9840629648.7000008</v>
      </c>
      <c r="D137" s="31">
        <f t="shared" si="0"/>
        <v>279018</v>
      </c>
      <c r="E137" s="19">
        <f t="shared" si="0"/>
        <v>1713562678.5</v>
      </c>
      <c r="F137" s="31">
        <f t="shared" si="0"/>
        <v>15927</v>
      </c>
      <c r="G137" s="19">
        <f t="shared" ref="G137:R137" si="1">SUM(G5:G136)</f>
        <v>120825183.06999999</v>
      </c>
      <c r="H137" s="31">
        <f t="shared" si="1"/>
        <v>2201</v>
      </c>
      <c r="I137" s="19">
        <f t="shared" si="1"/>
        <v>42124295.119999997</v>
      </c>
      <c r="J137" s="31">
        <f t="shared" si="1"/>
        <v>1182</v>
      </c>
      <c r="K137" s="19">
        <f t="shared" si="1"/>
        <v>118932079.41</v>
      </c>
      <c r="L137" s="31">
        <f t="shared" si="1"/>
        <v>2076</v>
      </c>
      <c r="M137" s="19">
        <f t="shared" si="1"/>
        <v>199931559.74000001</v>
      </c>
      <c r="N137" s="31">
        <f t="shared" si="1"/>
        <v>2148</v>
      </c>
      <c r="O137" s="19">
        <f t="shared" si="1"/>
        <v>26269382.66</v>
      </c>
      <c r="P137" s="31">
        <f t="shared" si="1"/>
        <v>980</v>
      </c>
      <c r="Q137" s="19">
        <f t="shared" si="1"/>
        <v>494724733.01999998</v>
      </c>
      <c r="R137" s="31">
        <f t="shared" si="1"/>
        <v>15560</v>
      </c>
    </row>
  </sheetData>
  <mergeCells count="12">
    <mergeCell ref="B2:O2"/>
    <mergeCell ref="P1:R1"/>
    <mergeCell ref="A3:A4"/>
    <mergeCell ref="B3:B4"/>
    <mergeCell ref="E3:F3"/>
    <mergeCell ref="G3:H3"/>
    <mergeCell ref="Q3:R3"/>
    <mergeCell ref="I3:J3"/>
    <mergeCell ref="K3:L3"/>
    <mergeCell ref="M3:N3"/>
    <mergeCell ref="O3:P3"/>
    <mergeCell ref="C3:D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138"/>
  <sheetViews>
    <sheetView view="pageBreakPreview" zoomScaleNormal="100" zoomScaleSheetLayoutView="100" workbookViewId="0">
      <pane xSplit="2" ySplit="4" topLeftCell="Q126" activePane="bottomRight" state="frozen"/>
      <selection pane="topRight" activeCell="C1" sqref="C1"/>
      <selection pane="bottomLeft" activeCell="A4" sqref="A4"/>
      <selection pane="bottomRight" activeCell="T137" sqref="T137"/>
    </sheetView>
  </sheetViews>
  <sheetFormatPr defaultRowHeight="15" x14ac:dyDescent="0.25"/>
  <cols>
    <col min="1" max="1" width="9.28515625" style="2" bestFit="1" customWidth="1"/>
    <col min="2" max="2" width="35.140625" style="1" customWidth="1"/>
    <col min="3" max="3" width="20" style="15" customWidth="1"/>
    <col min="4" max="4" width="11.5703125" style="1" customWidth="1"/>
    <col min="5" max="5" width="16.140625" style="15" customWidth="1"/>
    <col min="6" max="6" width="12.28515625" style="1" customWidth="1"/>
    <col min="7" max="7" width="15" style="15" customWidth="1"/>
    <col min="8" max="8" width="12.28515625" style="1" customWidth="1"/>
    <col min="9" max="9" width="14.28515625" style="15" customWidth="1"/>
    <col min="10" max="10" width="12.28515625" style="1" customWidth="1"/>
    <col min="11" max="11" width="14" style="15" customWidth="1"/>
    <col min="12" max="12" width="12.28515625" style="1" customWidth="1"/>
    <col min="13" max="13" width="13.85546875" style="15" customWidth="1"/>
    <col min="14" max="14" width="12.28515625" style="1" customWidth="1"/>
    <col min="15" max="15" width="16" style="15" customWidth="1"/>
    <col min="16" max="16" width="13.140625" style="1" customWidth="1"/>
    <col min="17" max="17" width="20.7109375" style="15" customWidth="1"/>
    <col min="18" max="18" width="12.85546875" style="1" customWidth="1"/>
    <col min="19" max="19" width="17.85546875" style="11" customWidth="1"/>
    <col min="20" max="20" width="10.5703125" style="2" bestFit="1" customWidth="1"/>
    <col min="21" max="16384" width="9.140625" style="3"/>
  </cols>
  <sheetData>
    <row r="1" spans="1:20" ht="43.5" customHeight="1" x14ac:dyDescent="0.25">
      <c r="R1" s="253" t="s">
        <v>459</v>
      </c>
      <c r="S1" s="253"/>
      <c r="T1" s="253"/>
    </row>
    <row r="2" spans="1:20" s="76" customFormat="1" ht="51" customHeight="1" x14ac:dyDescent="0.3">
      <c r="A2" s="172"/>
      <c r="B2" s="252" t="s">
        <v>460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</row>
    <row r="3" spans="1:20" x14ac:dyDescent="0.25">
      <c r="A3" s="254" t="s">
        <v>30</v>
      </c>
      <c r="B3" s="255" t="s">
        <v>29</v>
      </c>
      <c r="C3" s="256" t="s">
        <v>359</v>
      </c>
      <c r="D3" s="256"/>
      <c r="E3" s="256" t="s">
        <v>360</v>
      </c>
      <c r="F3" s="256"/>
      <c r="G3" s="256" t="s">
        <v>361</v>
      </c>
      <c r="H3" s="256"/>
      <c r="I3" s="256" t="s">
        <v>362</v>
      </c>
      <c r="J3" s="256"/>
      <c r="K3" s="256" t="s">
        <v>363</v>
      </c>
      <c r="L3" s="256"/>
      <c r="M3" s="256" t="s">
        <v>364</v>
      </c>
      <c r="N3" s="256"/>
      <c r="O3" s="256" t="s">
        <v>276</v>
      </c>
      <c r="P3" s="256"/>
      <c r="Q3" s="256" t="s">
        <v>277</v>
      </c>
      <c r="R3" s="256"/>
      <c r="S3" s="256" t="s">
        <v>278</v>
      </c>
      <c r="T3" s="256"/>
    </row>
    <row r="4" spans="1:20" x14ac:dyDescent="0.25">
      <c r="A4" s="254"/>
      <c r="B4" s="255"/>
      <c r="C4" s="16" t="s">
        <v>73</v>
      </c>
      <c r="D4" s="25" t="s">
        <v>275</v>
      </c>
      <c r="E4" s="16" t="s">
        <v>73</v>
      </c>
      <c r="F4" s="24" t="s">
        <v>275</v>
      </c>
      <c r="G4" s="16" t="s">
        <v>73</v>
      </c>
      <c r="H4" s="25" t="s">
        <v>275</v>
      </c>
      <c r="I4" s="16" t="s">
        <v>73</v>
      </c>
      <c r="J4" s="25" t="s">
        <v>275</v>
      </c>
      <c r="K4" s="16" t="s">
        <v>73</v>
      </c>
      <c r="L4" s="25" t="s">
        <v>275</v>
      </c>
      <c r="M4" s="16" t="s">
        <v>73</v>
      </c>
      <c r="N4" s="25" t="s">
        <v>275</v>
      </c>
      <c r="O4" s="16" t="s">
        <v>73</v>
      </c>
      <c r="P4" s="24" t="s">
        <v>275</v>
      </c>
      <c r="Q4" s="16" t="s">
        <v>73</v>
      </c>
      <c r="R4" s="24" t="s">
        <v>275</v>
      </c>
      <c r="S4" s="16" t="s">
        <v>73</v>
      </c>
      <c r="T4" s="24" t="s">
        <v>275</v>
      </c>
    </row>
    <row r="5" spans="1:20" ht="15.75" x14ac:dyDescent="0.25">
      <c r="A5" s="4">
        <v>560001</v>
      </c>
      <c r="B5" s="5" t="s">
        <v>15</v>
      </c>
      <c r="C5" s="101">
        <v>83923121</v>
      </c>
      <c r="D5" s="102">
        <v>1724</v>
      </c>
      <c r="E5" s="27"/>
      <c r="F5" s="28"/>
      <c r="G5" s="27"/>
      <c r="H5" s="28"/>
      <c r="I5" s="27">
        <v>2368147</v>
      </c>
      <c r="J5" s="28">
        <v>85</v>
      </c>
      <c r="K5" s="27">
        <v>1142572.18</v>
      </c>
      <c r="L5" s="28">
        <v>37</v>
      </c>
      <c r="M5" s="27">
        <v>434443.2</v>
      </c>
      <c r="N5" s="28">
        <v>24</v>
      </c>
      <c r="O5" s="17"/>
      <c r="P5" s="5"/>
      <c r="Q5" s="17">
        <v>30290589</v>
      </c>
      <c r="R5" s="5">
        <v>288</v>
      </c>
      <c r="S5" s="12"/>
      <c r="T5" s="6"/>
    </row>
    <row r="6" spans="1:20" ht="15.75" x14ac:dyDescent="0.25">
      <c r="A6" s="4">
        <v>560264</v>
      </c>
      <c r="B6" s="5" t="s">
        <v>24</v>
      </c>
      <c r="C6" s="101">
        <v>49645085</v>
      </c>
      <c r="D6" s="102">
        <v>3559</v>
      </c>
      <c r="E6" s="20"/>
      <c r="F6" s="21"/>
      <c r="G6" s="20"/>
      <c r="H6" s="21"/>
      <c r="I6" s="27">
        <v>5448143</v>
      </c>
      <c r="J6" s="28">
        <v>200</v>
      </c>
      <c r="K6" s="20"/>
      <c r="L6" s="21"/>
      <c r="M6" s="27">
        <v>6174540.4000000004</v>
      </c>
      <c r="N6" s="28">
        <v>360</v>
      </c>
      <c r="O6" s="29">
        <v>92400091.299999997</v>
      </c>
      <c r="P6" s="30">
        <v>840</v>
      </c>
      <c r="Q6" s="17"/>
      <c r="R6" s="5"/>
      <c r="S6" s="12"/>
      <c r="T6" s="6"/>
    </row>
    <row r="7" spans="1:20" x14ac:dyDescent="0.25">
      <c r="A7" s="4">
        <v>560259</v>
      </c>
      <c r="B7" s="5" t="s">
        <v>33</v>
      </c>
      <c r="C7" s="17"/>
      <c r="D7" s="5"/>
      <c r="E7" s="17"/>
      <c r="F7" s="5"/>
      <c r="G7" s="17"/>
      <c r="H7" s="5"/>
      <c r="I7" s="17"/>
      <c r="J7" s="5"/>
      <c r="K7" s="17"/>
      <c r="L7" s="5"/>
      <c r="M7" s="17"/>
      <c r="N7" s="5"/>
      <c r="O7" s="17"/>
      <c r="P7" s="5"/>
      <c r="Q7" s="17"/>
      <c r="R7" s="5"/>
      <c r="S7" s="12"/>
      <c r="T7" s="6"/>
    </row>
    <row r="8" spans="1:20" x14ac:dyDescent="0.25">
      <c r="A8" s="4">
        <v>560220</v>
      </c>
      <c r="B8" s="5" t="s">
        <v>18</v>
      </c>
      <c r="C8" s="20">
        <v>49311439</v>
      </c>
      <c r="D8" s="21">
        <v>3478</v>
      </c>
      <c r="E8" s="17"/>
      <c r="F8" s="5"/>
      <c r="G8" s="17"/>
      <c r="H8" s="5"/>
      <c r="I8" s="17"/>
      <c r="J8" s="5"/>
      <c r="K8" s="17"/>
      <c r="L8" s="5"/>
      <c r="M8" s="17"/>
      <c r="N8" s="5"/>
      <c r="O8" s="17"/>
      <c r="P8" s="5"/>
      <c r="Q8" s="17"/>
      <c r="R8" s="5"/>
      <c r="S8" s="12"/>
      <c r="T8" s="6"/>
    </row>
    <row r="9" spans="1:20" x14ac:dyDescent="0.25">
      <c r="A9" s="4">
        <v>560263</v>
      </c>
      <c r="B9" s="5" t="s">
        <v>129</v>
      </c>
      <c r="C9" s="17"/>
      <c r="D9" s="5"/>
      <c r="E9" s="17">
        <v>564643.19999999995</v>
      </c>
      <c r="F9" s="5">
        <v>40</v>
      </c>
      <c r="G9" s="27">
        <v>555897.93000000005</v>
      </c>
      <c r="H9" s="28">
        <v>23</v>
      </c>
      <c r="I9" s="27">
        <v>31315114.640000001</v>
      </c>
      <c r="J9" s="28">
        <v>1120</v>
      </c>
      <c r="K9" s="27">
        <v>5247196.32</v>
      </c>
      <c r="L9" s="28">
        <v>172</v>
      </c>
      <c r="M9" s="27">
        <v>13500288.6</v>
      </c>
      <c r="N9" s="28">
        <v>738</v>
      </c>
      <c r="O9" s="17"/>
      <c r="P9" s="5"/>
      <c r="Q9" s="17"/>
      <c r="R9" s="5"/>
      <c r="S9" s="12"/>
      <c r="T9" s="6"/>
    </row>
    <row r="10" spans="1:20" x14ac:dyDescent="0.25">
      <c r="A10" s="4" t="s">
        <v>250</v>
      </c>
      <c r="B10" s="5" t="s">
        <v>251</v>
      </c>
      <c r="C10" s="17"/>
      <c r="D10" s="5"/>
      <c r="E10" s="20"/>
      <c r="F10" s="21"/>
      <c r="G10" s="20"/>
      <c r="H10" s="21"/>
      <c r="I10" s="20"/>
      <c r="J10" s="21"/>
      <c r="K10" s="20"/>
      <c r="L10" s="21"/>
      <c r="M10" s="20"/>
      <c r="N10" s="21"/>
      <c r="O10" s="17"/>
      <c r="P10" s="5"/>
      <c r="Q10" s="17"/>
      <c r="R10" s="5"/>
      <c r="S10" s="12"/>
      <c r="T10" s="6"/>
    </row>
    <row r="11" spans="1:20" x14ac:dyDescent="0.25">
      <c r="A11" s="4">
        <v>560266</v>
      </c>
      <c r="B11" s="5" t="s">
        <v>130</v>
      </c>
      <c r="C11" s="17"/>
      <c r="D11" s="5"/>
      <c r="E11" s="17"/>
      <c r="F11" s="5"/>
      <c r="G11" s="17"/>
      <c r="H11" s="5"/>
      <c r="I11" s="17"/>
      <c r="J11" s="5"/>
      <c r="K11" s="17"/>
      <c r="L11" s="5"/>
      <c r="M11" s="17"/>
      <c r="N11" s="5"/>
      <c r="O11" s="17"/>
      <c r="P11" s="5"/>
      <c r="Q11" s="17"/>
      <c r="R11" s="5"/>
      <c r="S11" s="12"/>
      <c r="T11" s="6"/>
    </row>
    <row r="12" spans="1:20" ht="15.75" x14ac:dyDescent="0.25">
      <c r="A12" s="4" t="s">
        <v>252</v>
      </c>
      <c r="B12" s="5" t="s">
        <v>253</v>
      </c>
      <c r="C12" s="101">
        <v>1002053</v>
      </c>
      <c r="D12" s="102">
        <v>28</v>
      </c>
      <c r="E12" s="20"/>
      <c r="F12" s="21"/>
      <c r="G12" s="20"/>
      <c r="H12" s="21"/>
      <c r="I12" s="20"/>
      <c r="J12" s="21"/>
      <c r="K12" s="20"/>
      <c r="L12" s="21"/>
      <c r="M12" s="20"/>
      <c r="N12" s="21"/>
      <c r="O12" s="17"/>
      <c r="P12" s="5"/>
      <c r="Q12" s="17">
        <v>1040988379</v>
      </c>
      <c r="R12" s="5">
        <v>8014</v>
      </c>
      <c r="S12" s="12"/>
      <c r="T12" s="6"/>
    </row>
    <row r="13" spans="1:20" x14ac:dyDescent="0.25">
      <c r="A13" s="4" t="s">
        <v>254</v>
      </c>
      <c r="B13" s="5" t="s">
        <v>255</v>
      </c>
      <c r="C13" s="20"/>
      <c r="D13" s="21"/>
      <c r="E13" s="20"/>
      <c r="F13" s="21"/>
      <c r="G13" s="20"/>
      <c r="H13" s="21"/>
      <c r="I13" s="20"/>
      <c r="J13" s="21"/>
      <c r="K13" s="20"/>
      <c r="L13" s="21"/>
      <c r="M13" s="20"/>
      <c r="N13" s="21"/>
      <c r="O13" s="17"/>
      <c r="P13" s="5"/>
      <c r="Q13" s="17">
        <v>343957103</v>
      </c>
      <c r="R13" s="5">
        <v>4008</v>
      </c>
      <c r="S13" s="12"/>
      <c r="T13" s="6"/>
    </row>
    <row r="14" spans="1:20" x14ac:dyDescent="0.25">
      <c r="A14" s="4" t="s">
        <v>131</v>
      </c>
      <c r="B14" s="5" t="s">
        <v>132</v>
      </c>
      <c r="C14" s="20">
        <v>71156289</v>
      </c>
      <c r="D14" s="21">
        <v>1627</v>
      </c>
      <c r="E14" s="20"/>
      <c r="F14" s="21"/>
      <c r="G14" s="20"/>
      <c r="H14" s="21"/>
      <c r="I14" s="20"/>
      <c r="J14" s="21"/>
      <c r="K14" s="20"/>
      <c r="L14" s="21"/>
      <c r="M14" s="20"/>
      <c r="N14" s="21"/>
      <c r="O14" s="17"/>
      <c r="P14" s="5"/>
      <c r="Q14" s="17"/>
      <c r="R14" s="5"/>
      <c r="S14" s="12"/>
      <c r="T14" s="6"/>
    </row>
    <row r="15" spans="1:20" x14ac:dyDescent="0.25">
      <c r="A15" s="4">
        <v>560023</v>
      </c>
      <c r="B15" s="5" t="s">
        <v>20</v>
      </c>
      <c r="C15" s="17">
        <v>26666469</v>
      </c>
      <c r="D15" s="5">
        <v>240</v>
      </c>
      <c r="E15" s="17"/>
      <c r="F15" s="5"/>
      <c r="G15" s="17"/>
      <c r="H15" s="5"/>
      <c r="I15" s="17"/>
      <c r="J15" s="5"/>
      <c r="K15" s="17"/>
      <c r="L15" s="5"/>
      <c r="M15" s="17"/>
      <c r="N15" s="5"/>
      <c r="O15" s="17"/>
      <c r="P15" s="5"/>
      <c r="Q15" s="17"/>
      <c r="R15" s="5"/>
      <c r="S15" s="12"/>
      <c r="T15" s="6"/>
    </row>
    <row r="16" spans="1:20" x14ac:dyDescent="0.25">
      <c r="A16" s="4" t="s">
        <v>133</v>
      </c>
      <c r="B16" s="5" t="s">
        <v>134</v>
      </c>
      <c r="C16" s="17"/>
      <c r="D16" s="5"/>
      <c r="E16" s="17"/>
      <c r="F16" s="5"/>
      <c r="G16" s="17"/>
      <c r="H16" s="5"/>
      <c r="I16" s="17"/>
      <c r="J16" s="5"/>
      <c r="K16" s="17"/>
      <c r="L16" s="5"/>
      <c r="M16" s="17"/>
      <c r="N16" s="5"/>
      <c r="O16" s="20"/>
      <c r="P16" s="21"/>
      <c r="Q16" s="17"/>
      <c r="R16" s="5"/>
      <c r="S16" s="12"/>
      <c r="T16" s="6"/>
    </row>
    <row r="17" spans="1:20" x14ac:dyDescent="0.25">
      <c r="A17" s="4">
        <v>560255</v>
      </c>
      <c r="B17" s="5" t="s">
        <v>135</v>
      </c>
      <c r="C17" s="20"/>
      <c r="D17" s="21"/>
      <c r="E17" s="20"/>
      <c r="F17" s="21"/>
      <c r="G17" s="20"/>
      <c r="H17" s="21"/>
      <c r="I17" s="20"/>
      <c r="J17" s="21"/>
      <c r="K17" s="20"/>
      <c r="L17" s="21"/>
      <c r="M17" s="20"/>
      <c r="N17" s="21"/>
      <c r="O17" s="17"/>
      <c r="P17" s="5"/>
      <c r="Q17" s="17"/>
      <c r="R17" s="5"/>
      <c r="S17" s="12"/>
      <c r="T17" s="6"/>
    </row>
    <row r="18" spans="1:20" x14ac:dyDescent="0.25">
      <c r="A18" s="4">
        <v>560253</v>
      </c>
      <c r="B18" s="5" t="s">
        <v>136</v>
      </c>
      <c r="C18" s="17"/>
      <c r="D18" s="5"/>
      <c r="E18" s="17"/>
      <c r="F18" s="5"/>
      <c r="G18" s="17"/>
      <c r="H18" s="5"/>
      <c r="I18" s="17"/>
      <c r="J18" s="5"/>
      <c r="K18" s="17"/>
      <c r="L18" s="5"/>
      <c r="M18" s="17"/>
      <c r="N18" s="5"/>
      <c r="O18" s="17"/>
      <c r="P18" s="5"/>
      <c r="Q18" s="17"/>
      <c r="R18" s="5"/>
      <c r="S18" s="12"/>
      <c r="T18" s="6"/>
    </row>
    <row r="19" spans="1:20" x14ac:dyDescent="0.25">
      <c r="A19" s="4">
        <v>560261</v>
      </c>
      <c r="B19" s="5" t="s">
        <v>137</v>
      </c>
      <c r="C19" s="17"/>
      <c r="D19" s="5"/>
      <c r="E19" s="17"/>
      <c r="F19" s="5"/>
      <c r="G19" s="17"/>
      <c r="H19" s="5"/>
      <c r="I19" s="17"/>
      <c r="J19" s="5"/>
      <c r="K19" s="17"/>
      <c r="L19" s="5"/>
      <c r="M19" s="17"/>
      <c r="N19" s="5"/>
      <c r="O19" s="17"/>
      <c r="P19" s="5"/>
      <c r="Q19" s="17"/>
      <c r="R19" s="5"/>
      <c r="S19" s="12"/>
      <c r="T19" s="6"/>
    </row>
    <row r="20" spans="1:20" ht="30" x14ac:dyDescent="0.25">
      <c r="A20" s="4">
        <v>560014</v>
      </c>
      <c r="B20" s="5" t="s">
        <v>36</v>
      </c>
      <c r="C20" s="17">
        <v>4661694</v>
      </c>
      <c r="D20" s="5">
        <v>359</v>
      </c>
      <c r="E20" s="17"/>
      <c r="F20" s="5"/>
      <c r="G20" s="17"/>
      <c r="H20" s="5"/>
      <c r="I20" s="17"/>
      <c r="J20" s="5"/>
      <c r="K20" s="17"/>
      <c r="L20" s="5"/>
      <c r="M20" s="17"/>
      <c r="N20" s="5"/>
      <c r="O20" s="17"/>
      <c r="P20" s="5"/>
      <c r="Q20" s="17"/>
      <c r="R20" s="5"/>
      <c r="S20" s="12"/>
      <c r="T20" s="6"/>
    </row>
    <row r="21" spans="1:20" x14ac:dyDescent="0.25">
      <c r="A21" s="4">
        <v>560267</v>
      </c>
      <c r="B21" s="5" t="s">
        <v>14</v>
      </c>
      <c r="C21" s="20">
        <v>100460113</v>
      </c>
      <c r="D21" s="21">
        <v>6832</v>
      </c>
      <c r="E21" s="17"/>
      <c r="F21" s="5"/>
      <c r="G21" s="17"/>
      <c r="H21" s="5"/>
      <c r="I21" s="17"/>
      <c r="J21" s="5"/>
      <c r="K21" s="17"/>
      <c r="L21" s="5"/>
      <c r="M21" s="17"/>
      <c r="N21" s="5"/>
      <c r="O21" s="17"/>
      <c r="P21" s="5"/>
      <c r="Q21" s="17">
        <v>35584549</v>
      </c>
      <c r="R21" s="5">
        <v>900</v>
      </c>
      <c r="S21" s="12"/>
      <c r="T21" s="6"/>
    </row>
    <row r="22" spans="1:20" x14ac:dyDescent="0.25">
      <c r="A22" s="4">
        <v>560020</v>
      </c>
      <c r="B22" s="5" t="s">
        <v>241</v>
      </c>
      <c r="C22" s="17">
        <v>16264723</v>
      </c>
      <c r="D22" s="5">
        <v>860</v>
      </c>
      <c r="E22" s="17"/>
      <c r="F22" s="5"/>
      <c r="G22" s="17"/>
      <c r="H22" s="5"/>
      <c r="I22" s="17"/>
      <c r="J22" s="5"/>
      <c r="K22" s="17"/>
      <c r="L22" s="5"/>
      <c r="M22" s="17"/>
      <c r="N22" s="5"/>
      <c r="O22" s="17"/>
      <c r="P22" s="5"/>
      <c r="Q22" s="17"/>
      <c r="R22" s="5"/>
      <c r="S22" s="12"/>
      <c r="T22" s="6"/>
    </row>
    <row r="23" spans="1:20" ht="30" x14ac:dyDescent="0.25">
      <c r="A23" s="4">
        <v>560268</v>
      </c>
      <c r="B23" s="5" t="s">
        <v>21</v>
      </c>
      <c r="C23" s="17">
        <v>87207930</v>
      </c>
      <c r="D23" s="5">
        <v>4216</v>
      </c>
      <c r="E23" s="17"/>
      <c r="F23" s="5"/>
      <c r="G23" s="17"/>
      <c r="H23" s="5"/>
      <c r="I23" s="27">
        <v>3315718</v>
      </c>
      <c r="J23" s="28">
        <v>120</v>
      </c>
      <c r="K23" s="27">
        <v>1459768.8</v>
      </c>
      <c r="L23" s="28">
        <v>50</v>
      </c>
      <c r="M23" s="17"/>
      <c r="N23" s="5"/>
      <c r="O23" s="20"/>
      <c r="P23" s="21"/>
      <c r="Q23" s="17">
        <v>72893508</v>
      </c>
      <c r="R23" s="5">
        <v>1818</v>
      </c>
      <c r="S23" s="12"/>
      <c r="T23" s="6"/>
    </row>
    <row r="24" spans="1:20" x14ac:dyDescent="0.25">
      <c r="A24" s="4">
        <v>560024</v>
      </c>
      <c r="B24" s="5" t="s">
        <v>37</v>
      </c>
      <c r="C24" s="17">
        <v>71554029</v>
      </c>
      <c r="D24" s="5">
        <v>3962</v>
      </c>
      <c r="E24" s="17">
        <v>36903838.399999999</v>
      </c>
      <c r="F24" s="5">
        <v>916</v>
      </c>
      <c r="G24" s="17"/>
      <c r="H24" s="5"/>
      <c r="I24" s="17"/>
      <c r="J24" s="5"/>
      <c r="K24" s="17"/>
      <c r="L24" s="5"/>
      <c r="M24" s="17"/>
      <c r="N24" s="5"/>
      <c r="O24" s="20"/>
      <c r="P24" s="21"/>
      <c r="Q24" s="17"/>
      <c r="R24" s="5"/>
      <c r="S24" s="12"/>
      <c r="T24" s="6"/>
    </row>
    <row r="25" spans="1:20" x14ac:dyDescent="0.25">
      <c r="A25" s="4">
        <v>560265</v>
      </c>
      <c r="B25" s="5" t="s">
        <v>242</v>
      </c>
      <c r="C25" s="17">
        <v>75117748</v>
      </c>
      <c r="D25" s="5">
        <v>6433</v>
      </c>
      <c r="E25" s="17"/>
      <c r="F25" s="5"/>
      <c r="G25" s="17"/>
      <c r="H25" s="5"/>
      <c r="I25" s="17"/>
      <c r="J25" s="5"/>
      <c r="K25" s="17"/>
      <c r="L25" s="5"/>
      <c r="M25" s="17"/>
      <c r="N25" s="5"/>
      <c r="O25" s="17"/>
      <c r="P25" s="5"/>
      <c r="Q25" s="17"/>
      <c r="R25" s="5"/>
      <c r="S25" s="12"/>
      <c r="T25" s="6"/>
    </row>
    <row r="26" spans="1:20" x14ac:dyDescent="0.25">
      <c r="A26" s="4" t="s">
        <v>140</v>
      </c>
      <c r="B26" s="5" t="s">
        <v>141</v>
      </c>
      <c r="C26" s="17"/>
      <c r="D26" s="5"/>
      <c r="E26" s="17"/>
      <c r="F26" s="5"/>
      <c r="G26" s="17"/>
      <c r="H26" s="5"/>
      <c r="I26" s="17"/>
      <c r="J26" s="5"/>
      <c r="K26" s="17"/>
      <c r="L26" s="5"/>
      <c r="M26" s="17"/>
      <c r="N26" s="5"/>
      <c r="O26" s="17"/>
      <c r="P26" s="5"/>
      <c r="Q26" s="17"/>
      <c r="R26" s="5"/>
      <c r="S26" s="12"/>
      <c r="T26" s="6"/>
    </row>
    <row r="27" spans="1:20" x14ac:dyDescent="0.25">
      <c r="A27" s="4">
        <v>560033</v>
      </c>
      <c r="B27" s="5" t="s">
        <v>38</v>
      </c>
      <c r="C27" s="17">
        <v>16363541</v>
      </c>
      <c r="D27" s="5">
        <v>1541</v>
      </c>
      <c r="E27" s="17"/>
      <c r="F27" s="5"/>
      <c r="G27" s="17"/>
      <c r="H27" s="5"/>
      <c r="I27" s="17"/>
      <c r="J27" s="5"/>
      <c r="K27" s="17"/>
      <c r="L27" s="5"/>
      <c r="M27" s="17"/>
      <c r="N27" s="5"/>
      <c r="O27" s="17"/>
      <c r="P27" s="5"/>
      <c r="Q27" s="17"/>
      <c r="R27" s="5"/>
      <c r="S27" s="12"/>
      <c r="T27" s="6"/>
    </row>
    <row r="28" spans="1:20" x14ac:dyDescent="0.25">
      <c r="A28" s="145">
        <v>560325</v>
      </c>
      <c r="B28" s="7" t="s">
        <v>470</v>
      </c>
      <c r="C28" s="18">
        <v>69515913</v>
      </c>
      <c r="D28" s="7">
        <v>4839</v>
      </c>
      <c r="E28" s="18"/>
      <c r="F28" s="7"/>
      <c r="G28" s="18"/>
      <c r="H28" s="7"/>
      <c r="I28" s="18"/>
      <c r="J28" s="7"/>
      <c r="K28" s="18"/>
      <c r="L28" s="7"/>
      <c r="M28" s="18"/>
      <c r="N28" s="7"/>
      <c r="O28" s="22"/>
      <c r="P28" s="23"/>
      <c r="Q28" s="18"/>
      <c r="R28" s="7"/>
      <c r="S28" s="13"/>
      <c r="T28" s="8"/>
    </row>
    <row r="29" spans="1:20" x14ac:dyDescent="0.25">
      <c r="A29" s="4">
        <v>560035</v>
      </c>
      <c r="B29" s="5" t="s">
        <v>39</v>
      </c>
      <c r="C29" s="20">
        <v>39679510</v>
      </c>
      <c r="D29" s="21">
        <v>2368</v>
      </c>
      <c r="E29" s="17"/>
      <c r="F29" s="5"/>
      <c r="G29" s="17"/>
      <c r="H29" s="5"/>
      <c r="I29" s="17"/>
      <c r="J29" s="5"/>
      <c r="K29" s="17"/>
      <c r="L29" s="5"/>
      <c r="M29" s="17"/>
      <c r="N29" s="5"/>
      <c r="O29" s="17"/>
      <c r="P29" s="5"/>
      <c r="Q29" s="17"/>
      <c r="R29" s="5"/>
      <c r="S29" s="12"/>
      <c r="T29" s="6"/>
    </row>
    <row r="30" spans="1:20" x14ac:dyDescent="0.25">
      <c r="A30" s="4" t="s">
        <v>142</v>
      </c>
      <c r="B30" s="5" t="s">
        <v>143</v>
      </c>
      <c r="C30" s="17"/>
      <c r="D30" s="5"/>
      <c r="E30" s="17"/>
      <c r="F30" s="5"/>
      <c r="G30" s="17"/>
      <c r="H30" s="5"/>
      <c r="I30" s="17"/>
      <c r="J30" s="5"/>
      <c r="K30" s="17"/>
      <c r="L30" s="5"/>
      <c r="M30" s="17"/>
      <c r="N30" s="5"/>
      <c r="O30" s="17"/>
      <c r="P30" s="5"/>
      <c r="Q30" s="17"/>
      <c r="R30" s="5"/>
      <c r="S30" s="12"/>
      <c r="T30" s="6"/>
    </row>
    <row r="31" spans="1:20" x14ac:dyDescent="0.25">
      <c r="A31" s="4" t="s">
        <v>144</v>
      </c>
      <c r="B31" s="5" t="s">
        <v>145</v>
      </c>
      <c r="C31" s="17"/>
      <c r="D31" s="5"/>
      <c r="E31" s="17"/>
      <c r="F31" s="5"/>
      <c r="G31" s="17"/>
      <c r="H31" s="5"/>
      <c r="I31" s="17"/>
      <c r="J31" s="5"/>
      <c r="K31" s="17"/>
      <c r="L31" s="5"/>
      <c r="M31" s="17"/>
      <c r="N31" s="5"/>
      <c r="O31" s="17"/>
      <c r="P31" s="5"/>
      <c r="Q31" s="17"/>
      <c r="R31" s="5"/>
      <c r="S31" s="12"/>
      <c r="T31" s="6"/>
    </row>
    <row r="32" spans="1:20" x14ac:dyDescent="0.25">
      <c r="A32" s="4" t="s">
        <v>146</v>
      </c>
      <c r="B32" s="5" t="s">
        <v>147</v>
      </c>
      <c r="C32" s="17"/>
      <c r="D32" s="5"/>
      <c r="E32" s="17"/>
      <c r="F32" s="5"/>
      <c r="G32" s="17"/>
      <c r="H32" s="5"/>
      <c r="I32" s="17"/>
      <c r="J32" s="5"/>
      <c r="K32" s="17"/>
      <c r="L32" s="5"/>
      <c r="M32" s="17"/>
      <c r="N32" s="5"/>
      <c r="O32" s="17"/>
      <c r="P32" s="5"/>
      <c r="Q32" s="17"/>
      <c r="R32" s="5"/>
      <c r="S32" s="12"/>
      <c r="T32" s="6"/>
    </row>
    <row r="33" spans="1:20" x14ac:dyDescent="0.25">
      <c r="A33" s="4">
        <v>560206</v>
      </c>
      <c r="B33" s="5" t="s">
        <v>16</v>
      </c>
      <c r="C33" s="17">
        <v>33430726</v>
      </c>
      <c r="D33" s="5">
        <v>2638</v>
      </c>
      <c r="E33" s="17"/>
      <c r="F33" s="5"/>
      <c r="G33" s="17"/>
      <c r="H33" s="5"/>
      <c r="I33" s="17"/>
      <c r="J33" s="5"/>
      <c r="K33" s="17"/>
      <c r="L33" s="5"/>
      <c r="M33" s="17"/>
      <c r="N33" s="5"/>
      <c r="O33" s="20"/>
      <c r="P33" s="21"/>
      <c r="Q33" s="17">
        <v>2399269</v>
      </c>
      <c r="R33" s="5">
        <v>160</v>
      </c>
      <c r="S33" s="12"/>
      <c r="T33" s="6"/>
    </row>
    <row r="34" spans="1:20" x14ac:dyDescent="0.25">
      <c r="A34" s="4">
        <v>560041</v>
      </c>
      <c r="B34" s="5" t="s">
        <v>243</v>
      </c>
      <c r="C34" s="17">
        <v>16847834</v>
      </c>
      <c r="D34" s="5">
        <v>1040</v>
      </c>
      <c r="E34" s="17"/>
      <c r="F34" s="5"/>
      <c r="G34" s="17"/>
      <c r="H34" s="5"/>
      <c r="I34" s="17"/>
      <c r="J34" s="5"/>
      <c r="K34" s="17"/>
      <c r="L34" s="5"/>
      <c r="M34" s="17"/>
      <c r="N34" s="5"/>
      <c r="O34" s="17"/>
      <c r="P34" s="5"/>
      <c r="Q34" s="17"/>
      <c r="R34" s="5"/>
      <c r="S34" s="12"/>
      <c r="T34" s="6"/>
    </row>
    <row r="35" spans="1:20" x14ac:dyDescent="0.25">
      <c r="A35" s="4" t="s">
        <v>148</v>
      </c>
      <c r="B35" s="5" t="s">
        <v>149</v>
      </c>
      <c r="C35" s="17"/>
      <c r="D35" s="5"/>
      <c r="E35" s="17"/>
      <c r="F35" s="5"/>
      <c r="G35" s="17"/>
      <c r="H35" s="5"/>
      <c r="I35" s="17"/>
      <c r="J35" s="5"/>
      <c r="K35" s="17"/>
      <c r="L35" s="5"/>
      <c r="M35" s="17"/>
      <c r="N35" s="5"/>
      <c r="O35" s="17"/>
      <c r="P35" s="5"/>
      <c r="Q35" s="17"/>
      <c r="R35" s="5"/>
      <c r="S35" s="12"/>
      <c r="T35" s="6"/>
    </row>
    <row r="36" spans="1:20" x14ac:dyDescent="0.25">
      <c r="A36" s="4">
        <v>560043</v>
      </c>
      <c r="B36" s="5" t="s">
        <v>244</v>
      </c>
      <c r="C36" s="17">
        <v>16213055</v>
      </c>
      <c r="D36" s="5">
        <v>1209</v>
      </c>
      <c r="E36" s="17"/>
      <c r="F36" s="5"/>
      <c r="G36" s="17"/>
      <c r="H36" s="5"/>
      <c r="I36" s="17"/>
      <c r="J36" s="5"/>
      <c r="K36" s="17"/>
      <c r="L36" s="5"/>
      <c r="M36" s="17"/>
      <c r="N36" s="5"/>
      <c r="O36" s="17"/>
      <c r="P36" s="5"/>
      <c r="Q36" s="17"/>
      <c r="R36" s="5"/>
      <c r="S36" s="12"/>
      <c r="T36" s="6"/>
    </row>
    <row r="37" spans="1:20" x14ac:dyDescent="0.25">
      <c r="A37" s="4">
        <v>560214</v>
      </c>
      <c r="B37" s="5" t="s">
        <v>13</v>
      </c>
      <c r="C37" s="20">
        <v>69488367</v>
      </c>
      <c r="D37" s="21">
        <v>4894</v>
      </c>
      <c r="E37" s="17">
        <v>6236883.9500000002</v>
      </c>
      <c r="F37" s="5">
        <v>255</v>
      </c>
      <c r="G37" s="17"/>
      <c r="H37" s="5"/>
      <c r="I37" s="17"/>
      <c r="J37" s="5"/>
      <c r="K37" s="17"/>
      <c r="L37" s="5"/>
      <c r="M37" s="17"/>
      <c r="N37" s="5"/>
      <c r="O37" s="20"/>
      <c r="P37" s="21"/>
      <c r="Q37" s="17">
        <v>89241418</v>
      </c>
      <c r="R37" s="5">
        <v>1000</v>
      </c>
      <c r="S37" s="12"/>
      <c r="T37" s="6"/>
    </row>
    <row r="38" spans="1:20" x14ac:dyDescent="0.25">
      <c r="A38" s="4">
        <v>560275</v>
      </c>
      <c r="B38" s="5" t="s">
        <v>12</v>
      </c>
      <c r="C38" s="17">
        <v>35177789</v>
      </c>
      <c r="D38" s="5">
        <v>2625</v>
      </c>
      <c r="E38" s="17"/>
      <c r="F38" s="5"/>
      <c r="G38" s="17"/>
      <c r="H38" s="5"/>
      <c r="I38" s="17"/>
      <c r="J38" s="5"/>
      <c r="K38" s="17"/>
      <c r="L38" s="5"/>
      <c r="M38" s="17"/>
      <c r="N38" s="5"/>
      <c r="O38" s="17"/>
      <c r="P38" s="5"/>
      <c r="Q38" s="17">
        <v>21664452</v>
      </c>
      <c r="R38" s="5">
        <v>600</v>
      </c>
      <c r="S38" s="12">
        <v>6365568.5300000003</v>
      </c>
      <c r="T38" s="6">
        <v>60</v>
      </c>
    </row>
    <row r="39" spans="1:20" x14ac:dyDescent="0.25">
      <c r="A39" s="4" t="s">
        <v>150</v>
      </c>
      <c r="B39" s="5" t="s">
        <v>151</v>
      </c>
      <c r="C39" s="17"/>
      <c r="D39" s="5"/>
      <c r="E39" s="17"/>
      <c r="F39" s="5"/>
      <c r="G39" s="17"/>
      <c r="H39" s="5"/>
      <c r="I39" s="17"/>
      <c r="J39" s="5"/>
      <c r="K39" s="17"/>
      <c r="L39" s="5"/>
      <c r="M39" s="17"/>
      <c r="N39" s="5"/>
      <c r="O39" s="17"/>
      <c r="P39" s="5"/>
      <c r="Q39" s="17"/>
      <c r="R39" s="5"/>
      <c r="S39" s="12"/>
      <c r="T39" s="6"/>
    </row>
    <row r="40" spans="1:20" x14ac:dyDescent="0.25">
      <c r="A40" s="4">
        <v>560269</v>
      </c>
      <c r="B40" s="5" t="s">
        <v>22</v>
      </c>
      <c r="C40" s="17">
        <v>20687319</v>
      </c>
      <c r="D40" s="5">
        <v>1523</v>
      </c>
      <c r="E40" s="17"/>
      <c r="F40" s="5"/>
      <c r="G40" s="17"/>
      <c r="H40" s="5"/>
      <c r="I40" s="17"/>
      <c r="J40" s="5"/>
      <c r="K40" s="17"/>
      <c r="L40" s="5"/>
      <c r="M40" s="17"/>
      <c r="N40" s="5"/>
      <c r="O40" s="17"/>
      <c r="P40" s="5"/>
      <c r="Q40" s="17"/>
      <c r="R40" s="5"/>
      <c r="S40" s="12"/>
      <c r="T40" s="6"/>
    </row>
    <row r="41" spans="1:20" x14ac:dyDescent="0.25">
      <c r="A41" s="4">
        <v>560053</v>
      </c>
      <c r="B41" s="5" t="s">
        <v>42</v>
      </c>
      <c r="C41" s="17">
        <v>7753300</v>
      </c>
      <c r="D41" s="5">
        <v>548</v>
      </c>
      <c r="E41" s="17"/>
      <c r="F41" s="5"/>
      <c r="G41" s="17"/>
      <c r="H41" s="5"/>
      <c r="I41" s="17"/>
      <c r="J41" s="5"/>
      <c r="K41" s="17"/>
      <c r="L41" s="5"/>
      <c r="M41" s="17"/>
      <c r="N41" s="5"/>
      <c r="O41" s="17"/>
      <c r="P41" s="5"/>
      <c r="Q41" s="17"/>
      <c r="R41" s="5"/>
      <c r="S41" s="12"/>
      <c r="T41" s="6"/>
    </row>
    <row r="42" spans="1:20" x14ac:dyDescent="0.25">
      <c r="A42" s="4">
        <v>560055</v>
      </c>
      <c r="B42" s="5" t="s">
        <v>43</v>
      </c>
      <c r="C42" s="17">
        <v>6315630</v>
      </c>
      <c r="D42" s="5">
        <v>471</v>
      </c>
      <c r="E42" s="17"/>
      <c r="F42" s="5"/>
      <c r="G42" s="17"/>
      <c r="H42" s="5"/>
      <c r="I42" s="17"/>
      <c r="J42" s="5"/>
      <c r="K42" s="17"/>
      <c r="L42" s="5"/>
      <c r="M42" s="17"/>
      <c r="N42" s="5"/>
      <c r="O42" s="17"/>
      <c r="P42" s="5"/>
      <c r="Q42" s="17"/>
      <c r="R42" s="5"/>
      <c r="S42" s="12"/>
      <c r="T42" s="6"/>
    </row>
    <row r="43" spans="1:20" x14ac:dyDescent="0.25">
      <c r="A43" s="4">
        <v>560056</v>
      </c>
      <c r="B43" s="5" t="s">
        <v>44</v>
      </c>
      <c r="C43" s="17">
        <v>8807336</v>
      </c>
      <c r="D43" s="5">
        <v>629</v>
      </c>
      <c r="E43" s="17"/>
      <c r="F43" s="5"/>
      <c r="G43" s="17"/>
      <c r="H43" s="5"/>
      <c r="I43" s="17"/>
      <c r="J43" s="5"/>
      <c r="K43" s="17"/>
      <c r="L43" s="5"/>
      <c r="M43" s="17"/>
      <c r="N43" s="5"/>
      <c r="O43" s="17"/>
      <c r="P43" s="5"/>
      <c r="Q43" s="17"/>
      <c r="R43" s="5"/>
      <c r="S43" s="12"/>
      <c r="T43" s="6"/>
    </row>
    <row r="44" spans="1:20" x14ac:dyDescent="0.25">
      <c r="A44" s="4">
        <v>560057</v>
      </c>
      <c r="B44" s="5" t="s">
        <v>45</v>
      </c>
      <c r="C44" s="17">
        <v>6514267</v>
      </c>
      <c r="D44" s="5">
        <v>466</v>
      </c>
      <c r="E44" s="17"/>
      <c r="F44" s="5"/>
      <c r="G44" s="17"/>
      <c r="H44" s="5"/>
      <c r="I44" s="17"/>
      <c r="J44" s="5"/>
      <c r="K44" s="17"/>
      <c r="L44" s="5"/>
      <c r="M44" s="17"/>
      <c r="N44" s="5"/>
      <c r="O44" s="17"/>
      <c r="P44" s="5"/>
      <c r="Q44" s="17"/>
      <c r="R44" s="5"/>
      <c r="S44" s="12"/>
      <c r="T44" s="6"/>
    </row>
    <row r="45" spans="1:20" ht="30" x14ac:dyDescent="0.25">
      <c r="A45" s="4">
        <v>560270</v>
      </c>
      <c r="B45" s="5" t="s">
        <v>23</v>
      </c>
      <c r="C45" s="17">
        <v>30660961</v>
      </c>
      <c r="D45" s="5">
        <v>2409</v>
      </c>
      <c r="E45" s="17"/>
      <c r="F45" s="5"/>
      <c r="G45" s="17"/>
      <c r="H45" s="5"/>
      <c r="I45" s="17"/>
      <c r="J45" s="5"/>
      <c r="K45" s="17"/>
      <c r="L45" s="5"/>
      <c r="M45" s="17"/>
      <c r="N45" s="5"/>
      <c r="O45" s="17"/>
      <c r="P45" s="5"/>
      <c r="Q45" s="17">
        <v>2399269</v>
      </c>
      <c r="R45" s="5">
        <v>160</v>
      </c>
      <c r="S45" s="12"/>
      <c r="T45" s="6"/>
    </row>
    <row r="46" spans="1:20" x14ac:dyDescent="0.25">
      <c r="A46" s="4">
        <v>560058</v>
      </c>
      <c r="B46" s="5" t="s">
        <v>46</v>
      </c>
      <c r="C46" s="17">
        <v>24857232</v>
      </c>
      <c r="D46" s="5">
        <v>1921</v>
      </c>
      <c r="E46" s="17"/>
      <c r="F46" s="5"/>
      <c r="G46" s="17"/>
      <c r="H46" s="5"/>
      <c r="I46" s="17"/>
      <c r="J46" s="5"/>
      <c r="K46" s="17"/>
      <c r="L46" s="5"/>
      <c r="M46" s="17"/>
      <c r="N46" s="5"/>
      <c r="O46" s="17"/>
      <c r="P46" s="5"/>
      <c r="Q46" s="17"/>
      <c r="R46" s="5"/>
      <c r="S46" s="12"/>
      <c r="T46" s="6"/>
    </row>
    <row r="47" spans="1:20" x14ac:dyDescent="0.25">
      <c r="A47" s="4">
        <v>560059</v>
      </c>
      <c r="B47" s="5" t="s">
        <v>47</v>
      </c>
      <c r="C47" s="17">
        <v>6396292</v>
      </c>
      <c r="D47" s="5">
        <v>507</v>
      </c>
      <c r="E47" s="17"/>
      <c r="F47" s="5"/>
      <c r="G47" s="17"/>
      <c r="H47" s="5"/>
      <c r="I47" s="17"/>
      <c r="J47" s="5"/>
      <c r="K47" s="17"/>
      <c r="L47" s="5"/>
      <c r="M47" s="17"/>
      <c r="N47" s="5"/>
      <c r="O47" s="17"/>
      <c r="P47" s="5"/>
      <c r="Q47" s="17"/>
      <c r="R47" s="5"/>
      <c r="S47" s="12"/>
      <c r="T47" s="6"/>
    </row>
    <row r="48" spans="1:20" x14ac:dyDescent="0.25">
      <c r="A48" s="4">
        <v>560061</v>
      </c>
      <c r="B48" s="5" t="s">
        <v>48</v>
      </c>
      <c r="C48" s="17">
        <v>11547097</v>
      </c>
      <c r="D48" s="5">
        <v>865</v>
      </c>
      <c r="E48" s="17"/>
      <c r="F48" s="5"/>
      <c r="G48" s="17"/>
      <c r="H48" s="5"/>
      <c r="I48" s="17"/>
      <c r="J48" s="5"/>
      <c r="K48" s="17"/>
      <c r="L48" s="5"/>
      <c r="M48" s="17"/>
      <c r="N48" s="5"/>
      <c r="O48" s="17"/>
      <c r="P48" s="5"/>
      <c r="Q48" s="17"/>
      <c r="R48" s="5"/>
      <c r="S48" s="12"/>
      <c r="T48" s="6"/>
    </row>
    <row r="49" spans="1:20" x14ac:dyDescent="0.25">
      <c r="A49" s="4">
        <v>560062</v>
      </c>
      <c r="B49" s="5" t="s">
        <v>49</v>
      </c>
      <c r="C49" s="17">
        <v>5665463</v>
      </c>
      <c r="D49" s="5">
        <v>416</v>
      </c>
      <c r="E49" s="17"/>
      <c r="F49" s="5"/>
      <c r="G49" s="17"/>
      <c r="H49" s="5"/>
      <c r="I49" s="17"/>
      <c r="J49" s="5"/>
      <c r="K49" s="17"/>
      <c r="L49" s="5"/>
      <c r="M49" s="17"/>
      <c r="N49" s="5"/>
      <c r="O49" s="17"/>
      <c r="P49" s="5"/>
      <c r="Q49" s="17"/>
      <c r="R49" s="5"/>
      <c r="S49" s="12"/>
      <c r="T49" s="6"/>
    </row>
    <row r="50" spans="1:20" x14ac:dyDescent="0.25">
      <c r="A50" s="4">
        <v>560064</v>
      </c>
      <c r="B50" s="5" t="s">
        <v>8</v>
      </c>
      <c r="C50" s="17">
        <v>21122187</v>
      </c>
      <c r="D50" s="5">
        <v>1563</v>
      </c>
      <c r="E50" s="17"/>
      <c r="F50" s="5"/>
      <c r="G50" s="17"/>
      <c r="H50" s="5"/>
      <c r="I50" s="17"/>
      <c r="J50" s="5"/>
      <c r="K50" s="17"/>
      <c r="L50" s="5"/>
      <c r="M50" s="17"/>
      <c r="N50" s="5"/>
      <c r="O50" s="17"/>
      <c r="P50" s="5"/>
      <c r="Q50" s="17">
        <v>2399269</v>
      </c>
      <c r="R50" s="5">
        <v>160</v>
      </c>
      <c r="S50" s="12"/>
      <c r="T50" s="6"/>
    </row>
    <row r="51" spans="1:20" x14ac:dyDescent="0.25">
      <c r="A51" s="4" t="s">
        <v>152</v>
      </c>
      <c r="B51" s="5" t="s">
        <v>153</v>
      </c>
      <c r="C51" s="17"/>
      <c r="D51" s="5"/>
      <c r="E51" s="17"/>
      <c r="F51" s="5"/>
      <c r="G51" s="17"/>
      <c r="H51" s="5"/>
      <c r="I51" s="17"/>
      <c r="J51" s="5"/>
      <c r="K51" s="17"/>
      <c r="L51" s="5"/>
      <c r="M51" s="17"/>
      <c r="N51" s="5"/>
      <c r="O51" s="17"/>
      <c r="P51" s="5"/>
      <c r="Q51" s="17"/>
      <c r="R51" s="5"/>
      <c r="S51" s="12"/>
      <c r="T51" s="6"/>
    </row>
    <row r="52" spans="1:20" x14ac:dyDescent="0.25">
      <c r="A52" s="4">
        <v>560065</v>
      </c>
      <c r="B52" s="5" t="s">
        <v>50</v>
      </c>
      <c r="C52" s="17">
        <v>7050871</v>
      </c>
      <c r="D52" s="5">
        <v>528</v>
      </c>
      <c r="E52" s="17"/>
      <c r="F52" s="5"/>
      <c r="G52" s="17"/>
      <c r="H52" s="5"/>
      <c r="I52" s="17"/>
      <c r="J52" s="5"/>
      <c r="K52" s="17"/>
      <c r="L52" s="5"/>
      <c r="M52" s="17"/>
      <c r="N52" s="5"/>
      <c r="O52" s="17"/>
      <c r="P52" s="5"/>
      <c r="Q52" s="17"/>
      <c r="R52" s="5"/>
      <c r="S52" s="12"/>
      <c r="T52" s="6"/>
    </row>
    <row r="53" spans="1:20" x14ac:dyDescent="0.25">
      <c r="A53" s="4">
        <v>560067</v>
      </c>
      <c r="B53" s="5" t="s">
        <v>4</v>
      </c>
      <c r="C53" s="17">
        <v>18284429</v>
      </c>
      <c r="D53" s="5">
        <v>1354</v>
      </c>
      <c r="E53" s="17"/>
      <c r="F53" s="5"/>
      <c r="G53" s="17"/>
      <c r="H53" s="5"/>
      <c r="I53" s="17"/>
      <c r="J53" s="5"/>
      <c r="K53" s="17"/>
      <c r="L53" s="5"/>
      <c r="M53" s="17"/>
      <c r="N53" s="5"/>
      <c r="O53" s="17"/>
      <c r="P53" s="5"/>
      <c r="Q53" s="17">
        <v>2399269</v>
      </c>
      <c r="R53" s="5">
        <v>160</v>
      </c>
      <c r="S53" s="12"/>
      <c r="T53" s="6"/>
    </row>
    <row r="54" spans="1:20" x14ac:dyDescent="0.25">
      <c r="A54" s="4">
        <v>560068</v>
      </c>
      <c r="B54" s="5" t="s">
        <v>7</v>
      </c>
      <c r="C54" s="17">
        <v>15439683</v>
      </c>
      <c r="D54" s="5">
        <v>1071</v>
      </c>
      <c r="E54" s="17"/>
      <c r="F54" s="5"/>
      <c r="G54" s="17"/>
      <c r="H54" s="5"/>
      <c r="I54" s="17"/>
      <c r="J54" s="5"/>
      <c r="K54" s="17"/>
      <c r="L54" s="5"/>
      <c r="M54" s="17"/>
      <c r="N54" s="5"/>
      <c r="O54" s="17"/>
      <c r="P54" s="5"/>
      <c r="Q54" s="17">
        <v>4968268</v>
      </c>
      <c r="R54" s="5">
        <v>291</v>
      </c>
      <c r="S54" s="12"/>
      <c r="T54" s="6"/>
    </row>
    <row r="55" spans="1:20" x14ac:dyDescent="0.25">
      <c r="A55" s="4">
        <v>560069</v>
      </c>
      <c r="B55" s="5" t="s">
        <v>10</v>
      </c>
      <c r="C55" s="17">
        <v>10190964</v>
      </c>
      <c r="D55" s="5">
        <v>708</v>
      </c>
      <c r="E55" s="17"/>
      <c r="F55" s="5"/>
      <c r="G55" s="17"/>
      <c r="H55" s="5"/>
      <c r="I55" s="17"/>
      <c r="J55" s="5"/>
      <c r="K55" s="17"/>
      <c r="L55" s="5"/>
      <c r="M55" s="17"/>
      <c r="N55" s="5"/>
      <c r="O55" s="17"/>
      <c r="P55" s="5"/>
      <c r="Q55" s="17">
        <v>4080520</v>
      </c>
      <c r="R55" s="5">
        <v>238</v>
      </c>
      <c r="S55" s="12"/>
      <c r="T55" s="6"/>
    </row>
    <row r="56" spans="1:20" x14ac:dyDescent="0.25">
      <c r="A56" s="4">
        <v>560070</v>
      </c>
      <c r="B56" s="5" t="s">
        <v>26</v>
      </c>
      <c r="C56" s="17">
        <v>43165256</v>
      </c>
      <c r="D56" s="5">
        <v>3271</v>
      </c>
      <c r="E56" s="17"/>
      <c r="F56" s="5"/>
      <c r="G56" s="17"/>
      <c r="H56" s="5"/>
      <c r="I56" s="17"/>
      <c r="J56" s="5"/>
      <c r="K56" s="17"/>
      <c r="L56" s="5"/>
      <c r="M56" s="17"/>
      <c r="N56" s="5"/>
      <c r="O56" s="17"/>
      <c r="P56" s="5"/>
      <c r="Q56" s="17">
        <v>40449280</v>
      </c>
      <c r="R56" s="5">
        <v>1200</v>
      </c>
      <c r="S56" s="12"/>
      <c r="T56" s="6"/>
    </row>
    <row r="57" spans="1:20" x14ac:dyDescent="0.25">
      <c r="A57" s="4">
        <v>560071</v>
      </c>
      <c r="B57" s="5" t="s">
        <v>6</v>
      </c>
      <c r="C57" s="17">
        <v>11576205</v>
      </c>
      <c r="D57" s="5">
        <v>855</v>
      </c>
      <c r="E57" s="17"/>
      <c r="F57" s="5"/>
      <c r="G57" s="17"/>
      <c r="H57" s="5"/>
      <c r="I57" s="17"/>
      <c r="J57" s="5"/>
      <c r="K57" s="17"/>
      <c r="L57" s="5"/>
      <c r="M57" s="17"/>
      <c r="N57" s="5"/>
      <c r="O57" s="17"/>
      <c r="P57" s="5"/>
      <c r="Q57" s="17"/>
      <c r="R57" s="5"/>
      <c r="S57" s="12"/>
      <c r="T57" s="6"/>
    </row>
    <row r="58" spans="1:20" x14ac:dyDescent="0.25">
      <c r="A58" s="4">
        <v>560072</v>
      </c>
      <c r="B58" s="5" t="s">
        <v>51</v>
      </c>
      <c r="C58" s="17">
        <v>13763601</v>
      </c>
      <c r="D58" s="5">
        <v>1000</v>
      </c>
      <c r="E58" s="17"/>
      <c r="F58" s="5"/>
      <c r="G58" s="17"/>
      <c r="H58" s="5"/>
      <c r="I58" s="17"/>
      <c r="J58" s="5"/>
      <c r="K58" s="17"/>
      <c r="L58" s="5"/>
      <c r="M58" s="17"/>
      <c r="N58" s="5"/>
      <c r="O58" s="17"/>
      <c r="P58" s="5"/>
      <c r="Q58" s="17"/>
      <c r="R58" s="5"/>
      <c r="S58" s="12"/>
      <c r="T58" s="6"/>
    </row>
    <row r="59" spans="1:20" x14ac:dyDescent="0.25">
      <c r="A59" s="4">
        <v>560074</v>
      </c>
      <c r="B59" s="5" t="s">
        <v>52</v>
      </c>
      <c r="C59" s="17">
        <v>10885028</v>
      </c>
      <c r="D59" s="5">
        <v>802</v>
      </c>
      <c r="E59" s="17"/>
      <c r="F59" s="5"/>
      <c r="G59" s="17"/>
      <c r="H59" s="5"/>
      <c r="I59" s="17"/>
      <c r="J59" s="5"/>
      <c r="K59" s="17"/>
      <c r="L59" s="5"/>
      <c r="M59" s="17"/>
      <c r="N59" s="5"/>
      <c r="O59" s="17"/>
      <c r="P59" s="5"/>
      <c r="Q59" s="17"/>
      <c r="R59" s="5"/>
      <c r="S59" s="12"/>
      <c r="T59" s="6"/>
    </row>
    <row r="60" spans="1:20" x14ac:dyDescent="0.25">
      <c r="A60" s="4">
        <v>560075</v>
      </c>
      <c r="B60" s="5" t="s">
        <v>5</v>
      </c>
      <c r="C60" s="17">
        <v>18034413</v>
      </c>
      <c r="D60" s="5">
        <v>1358</v>
      </c>
      <c r="E60" s="17"/>
      <c r="F60" s="5"/>
      <c r="G60" s="17"/>
      <c r="H60" s="5"/>
      <c r="I60" s="17"/>
      <c r="J60" s="5"/>
      <c r="K60" s="17"/>
      <c r="L60" s="5"/>
      <c r="M60" s="17"/>
      <c r="N60" s="5"/>
      <c r="O60" s="17"/>
      <c r="P60" s="5"/>
      <c r="Q60" s="17">
        <v>5565646</v>
      </c>
      <c r="R60" s="5">
        <v>325</v>
      </c>
      <c r="S60" s="12"/>
      <c r="T60" s="6"/>
    </row>
    <row r="61" spans="1:20" x14ac:dyDescent="0.25">
      <c r="A61" s="4">
        <v>560077</v>
      </c>
      <c r="B61" s="5" t="s">
        <v>53</v>
      </c>
      <c r="C61" s="17">
        <v>6472088</v>
      </c>
      <c r="D61" s="5">
        <v>475</v>
      </c>
      <c r="E61" s="17"/>
      <c r="F61" s="5"/>
      <c r="G61" s="17"/>
      <c r="H61" s="5"/>
      <c r="I61" s="17"/>
      <c r="J61" s="5"/>
      <c r="K61" s="17"/>
      <c r="L61" s="5"/>
      <c r="M61" s="17"/>
      <c r="N61" s="5"/>
      <c r="O61" s="17"/>
      <c r="P61" s="5"/>
      <c r="Q61" s="17"/>
      <c r="R61" s="5"/>
      <c r="S61" s="12"/>
      <c r="T61" s="6"/>
    </row>
    <row r="62" spans="1:20" x14ac:dyDescent="0.25">
      <c r="A62" s="4">
        <v>560271</v>
      </c>
      <c r="B62" s="5" t="s">
        <v>17</v>
      </c>
      <c r="C62" s="17">
        <v>37052155</v>
      </c>
      <c r="D62" s="5">
        <v>2656</v>
      </c>
      <c r="E62" s="17"/>
      <c r="F62" s="5"/>
      <c r="G62" s="17"/>
      <c r="H62" s="5"/>
      <c r="I62" s="17"/>
      <c r="J62" s="5"/>
      <c r="K62" s="17"/>
      <c r="L62" s="5"/>
      <c r="M62" s="17"/>
      <c r="N62" s="5"/>
      <c r="O62" s="17"/>
      <c r="P62" s="5"/>
      <c r="Q62" s="17">
        <v>9364839</v>
      </c>
      <c r="R62" s="5">
        <v>408</v>
      </c>
      <c r="S62" s="12"/>
      <c r="T62" s="6"/>
    </row>
    <row r="63" spans="1:20" x14ac:dyDescent="0.25">
      <c r="A63" s="4">
        <v>560272</v>
      </c>
      <c r="B63" s="5" t="s">
        <v>11</v>
      </c>
      <c r="C63" s="17">
        <v>33243917</v>
      </c>
      <c r="D63" s="5">
        <v>2553</v>
      </c>
      <c r="E63" s="17"/>
      <c r="F63" s="5"/>
      <c r="G63" s="17"/>
      <c r="H63" s="5"/>
      <c r="I63" s="17"/>
      <c r="J63" s="5"/>
      <c r="K63" s="17"/>
      <c r="L63" s="5"/>
      <c r="M63" s="17"/>
      <c r="N63" s="5"/>
      <c r="O63" s="17"/>
      <c r="P63" s="5"/>
      <c r="Q63" s="17">
        <v>7017292</v>
      </c>
      <c r="R63" s="5">
        <v>384</v>
      </c>
      <c r="S63" s="12"/>
      <c r="T63" s="6"/>
    </row>
    <row r="64" spans="1:20" x14ac:dyDescent="0.25">
      <c r="A64" s="4">
        <v>560080</v>
      </c>
      <c r="B64" s="5" t="s">
        <v>54</v>
      </c>
      <c r="C64" s="17">
        <v>10155445</v>
      </c>
      <c r="D64" s="5">
        <v>753</v>
      </c>
      <c r="E64" s="17"/>
      <c r="F64" s="5"/>
      <c r="G64" s="17"/>
      <c r="H64" s="5"/>
      <c r="I64" s="17"/>
      <c r="J64" s="5"/>
      <c r="K64" s="17"/>
      <c r="L64" s="5"/>
      <c r="M64" s="17"/>
      <c r="N64" s="5"/>
      <c r="O64" s="17"/>
      <c r="P64" s="5"/>
      <c r="Q64" s="17"/>
      <c r="R64" s="5"/>
      <c r="S64" s="12"/>
      <c r="T64" s="6"/>
    </row>
    <row r="65" spans="1:20" x14ac:dyDescent="0.25">
      <c r="A65" s="4">
        <v>560081</v>
      </c>
      <c r="B65" s="5" t="s">
        <v>55</v>
      </c>
      <c r="C65" s="17">
        <v>12890879</v>
      </c>
      <c r="D65" s="5">
        <v>972</v>
      </c>
      <c r="E65" s="17"/>
      <c r="F65" s="5"/>
      <c r="G65" s="17"/>
      <c r="H65" s="5"/>
      <c r="I65" s="17"/>
      <c r="J65" s="5"/>
      <c r="K65" s="17"/>
      <c r="L65" s="5"/>
      <c r="M65" s="17"/>
      <c r="N65" s="5"/>
      <c r="O65" s="17"/>
      <c r="P65" s="5"/>
      <c r="Q65" s="17"/>
      <c r="R65" s="5"/>
      <c r="S65" s="12"/>
      <c r="T65" s="6"/>
    </row>
    <row r="66" spans="1:20" x14ac:dyDescent="0.25">
      <c r="A66" s="4">
        <v>560082</v>
      </c>
      <c r="B66" s="5" t="s">
        <v>56</v>
      </c>
      <c r="C66" s="17">
        <v>8844590</v>
      </c>
      <c r="D66" s="5">
        <v>644</v>
      </c>
      <c r="E66" s="17"/>
      <c r="F66" s="5"/>
      <c r="G66" s="17"/>
      <c r="H66" s="5"/>
      <c r="I66" s="17"/>
      <c r="J66" s="5"/>
      <c r="K66" s="17"/>
      <c r="L66" s="5"/>
      <c r="M66" s="17"/>
      <c r="N66" s="5"/>
      <c r="O66" s="17"/>
      <c r="P66" s="5"/>
      <c r="Q66" s="17"/>
      <c r="R66" s="5"/>
      <c r="S66" s="12"/>
      <c r="T66" s="6"/>
    </row>
    <row r="67" spans="1:20" x14ac:dyDescent="0.25">
      <c r="A67" s="4">
        <v>560083</v>
      </c>
      <c r="B67" s="5" t="s">
        <v>9</v>
      </c>
      <c r="C67" s="17">
        <v>7921713</v>
      </c>
      <c r="D67" s="5">
        <v>580</v>
      </c>
      <c r="E67" s="17"/>
      <c r="F67" s="5"/>
      <c r="G67" s="17"/>
      <c r="H67" s="5"/>
      <c r="I67" s="17"/>
      <c r="J67" s="5"/>
      <c r="K67" s="17"/>
      <c r="L67" s="5"/>
      <c r="M67" s="17"/>
      <c r="N67" s="5"/>
      <c r="O67" s="17"/>
      <c r="P67" s="5"/>
      <c r="Q67" s="17">
        <v>3009481</v>
      </c>
      <c r="R67" s="5">
        <v>176</v>
      </c>
      <c r="S67" s="12"/>
      <c r="T67" s="6"/>
    </row>
    <row r="68" spans="1:20" x14ac:dyDescent="0.25">
      <c r="A68" s="4">
        <v>560085</v>
      </c>
      <c r="B68" s="5" t="s">
        <v>57</v>
      </c>
      <c r="C68" s="17">
        <v>4886438</v>
      </c>
      <c r="D68" s="5">
        <v>364</v>
      </c>
      <c r="E68" s="17"/>
      <c r="F68" s="5"/>
      <c r="G68" s="17"/>
      <c r="H68" s="5"/>
      <c r="I68" s="17"/>
      <c r="J68" s="5"/>
      <c r="K68" s="17"/>
      <c r="L68" s="5"/>
      <c r="M68" s="17"/>
      <c r="N68" s="5"/>
      <c r="O68" s="17"/>
      <c r="P68" s="5"/>
      <c r="Q68" s="17"/>
      <c r="R68" s="5"/>
      <c r="S68" s="12"/>
      <c r="T68" s="6"/>
    </row>
    <row r="69" spans="1:20" ht="30" x14ac:dyDescent="0.25">
      <c r="A69" s="4">
        <v>560086</v>
      </c>
      <c r="B69" s="5" t="s">
        <v>245</v>
      </c>
      <c r="C69" s="17">
        <v>9575836</v>
      </c>
      <c r="D69" s="5">
        <v>734</v>
      </c>
      <c r="E69" s="17"/>
      <c r="F69" s="5"/>
      <c r="G69" s="17"/>
      <c r="H69" s="5"/>
      <c r="I69" s="17"/>
      <c r="J69" s="5"/>
      <c r="K69" s="17"/>
      <c r="L69" s="5"/>
      <c r="M69" s="17"/>
      <c r="N69" s="5"/>
      <c r="O69" s="17"/>
      <c r="P69" s="5"/>
      <c r="Q69" s="17"/>
      <c r="R69" s="5"/>
      <c r="S69" s="12"/>
      <c r="T69" s="6"/>
    </row>
    <row r="70" spans="1:20" x14ac:dyDescent="0.25">
      <c r="A70" s="4">
        <v>560087</v>
      </c>
      <c r="B70" s="5" t="s">
        <v>59</v>
      </c>
      <c r="C70" s="17">
        <v>14410392</v>
      </c>
      <c r="D70" s="5">
        <v>1061</v>
      </c>
      <c r="E70" s="17"/>
      <c r="F70" s="5"/>
      <c r="G70" s="17"/>
      <c r="H70" s="5"/>
      <c r="I70" s="17"/>
      <c r="J70" s="5"/>
      <c r="K70" s="17"/>
      <c r="L70" s="5"/>
      <c r="M70" s="17"/>
      <c r="N70" s="5"/>
      <c r="O70" s="17"/>
      <c r="P70" s="5"/>
      <c r="Q70" s="17"/>
      <c r="R70" s="5"/>
      <c r="S70" s="12"/>
      <c r="T70" s="6"/>
    </row>
    <row r="71" spans="1:20" x14ac:dyDescent="0.25">
      <c r="A71" s="4">
        <v>560088</v>
      </c>
      <c r="B71" s="5" t="s">
        <v>246</v>
      </c>
      <c r="C71" s="17">
        <v>2799707</v>
      </c>
      <c r="D71" s="5">
        <v>218</v>
      </c>
      <c r="E71" s="17"/>
      <c r="F71" s="5"/>
      <c r="G71" s="17"/>
      <c r="H71" s="5"/>
      <c r="I71" s="17"/>
      <c r="J71" s="5"/>
      <c r="K71" s="17"/>
      <c r="L71" s="5"/>
      <c r="M71" s="17"/>
      <c r="N71" s="5"/>
      <c r="O71" s="17"/>
      <c r="P71" s="5"/>
      <c r="Q71" s="17"/>
      <c r="R71" s="5"/>
      <c r="S71" s="12"/>
      <c r="T71" s="6"/>
    </row>
    <row r="72" spans="1:20" ht="30" x14ac:dyDescent="0.25">
      <c r="A72" s="4">
        <v>560089</v>
      </c>
      <c r="B72" s="5" t="s">
        <v>61</v>
      </c>
      <c r="C72" s="17">
        <v>2212960</v>
      </c>
      <c r="D72" s="5">
        <v>169</v>
      </c>
      <c r="E72" s="17"/>
      <c r="F72" s="5"/>
      <c r="G72" s="17"/>
      <c r="H72" s="5"/>
      <c r="I72" s="17"/>
      <c r="J72" s="5"/>
      <c r="K72" s="17"/>
      <c r="L72" s="5"/>
      <c r="M72" s="17"/>
      <c r="N72" s="5"/>
      <c r="O72" s="17"/>
      <c r="P72" s="5"/>
      <c r="Q72" s="17"/>
      <c r="R72" s="5"/>
      <c r="S72" s="12"/>
      <c r="T72" s="6"/>
    </row>
    <row r="73" spans="1:20" x14ac:dyDescent="0.25">
      <c r="A73" s="4">
        <v>560098</v>
      </c>
      <c r="B73" s="5" t="s">
        <v>114</v>
      </c>
      <c r="C73" s="17">
        <v>1276116</v>
      </c>
      <c r="D73" s="5">
        <v>91</v>
      </c>
      <c r="E73" s="17"/>
      <c r="F73" s="5"/>
      <c r="G73" s="17"/>
      <c r="H73" s="5"/>
      <c r="I73" s="17"/>
      <c r="J73" s="5"/>
      <c r="K73" s="17"/>
      <c r="L73" s="5"/>
      <c r="M73" s="17"/>
      <c r="N73" s="5"/>
      <c r="O73" s="17"/>
      <c r="P73" s="5"/>
      <c r="Q73" s="17"/>
      <c r="R73" s="5"/>
      <c r="S73" s="12"/>
      <c r="T73" s="6"/>
    </row>
    <row r="74" spans="1:20" ht="30" x14ac:dyDescent="0.25">
      <c r="A74" s="4">
        <v>560099</v>
      </c>
      <c r="B74" s="5" t="s">
        <v>247</v>
      </c>
      <c r="C74" s="17"/>
      <c r="D74" s="5"/>
      <c r="E74" s="17"/>
      <c r="F74" s="5"/>
      <c r="G74" s="17"/>
      <c r="H74" s="5"/>
      <c r="I74" s="17"/>
      <c r="J74" s="5"/>
      <c r="K74" s="17"/>
      <c r="L74" s="5"/>
      <c r="M74" s="17"/>
      <c r="N74" s="5"/>
      <c r="O74" s="17"/>
      <c r="P74" s="5"/>
      <c r="Q74" s="17"/>
      <c r="R74" s="5"/>
      <c r="S74" s="12"/>
      <c r="T74" s="6"/>
    </row>
    <row r="75" spans="1:20" x14ac:dyDescent="0.25">
      <c r="A75" s="4" t="s">
        <v>156</v>
      </c>
      <c r="B75" s="5" t="s">
        <v>157</v>
      </c>
      <c r="C75" s="17"/>
      <c r="D75" s="5"/>
      <c r="E75" s="17"/>
      <c r="F75" s="5"/>
      <c r="G75" s="17"/>
      <c r="H75" s="5"/>
      <c r="I75" s="17"/>
      <c r="J75" s="5"/>
      <c r="K75" s="17"/>
      <c r="L75" s="5"/>
      <c r="M75" s="27">
        <v>4895789</v>
      </c>
      <c r="N75" s="28">
        <v>230</v>
      </c>
      <c r="O75" s="17"/>
      <c r="P75" s="5"/>
      <c r="Q75" s="17"/>
      <c r="R75" s="5"/>
      <c r="S75" s="12"/>
      <c r="T75" s="6"/>
    </row>
    <row r="76" spans="1:20" x14ac:dyDescent="0.25">
      <c r="A76" s="4" t="s">
        <v>158</v>
      </c>
      <c r="B76" s="5" t="s">
        <v>159</v>
      </c>
      <c r="C76" s="17"/>
      <c r="D76" s="5"/>
      <c r="E76" s="17"/>
      <c r="F76" s="5"/>
      <c r="G76" s="17"/>
      <c r="H76" s="5"/>
      <c r="I76" s="17"/>
      <c r="J76" s="5"/>
      <c r="K76" s="17"/>
      <c r="L76" s="5"/>
      <c r="M76" s="17"/>
      <c r="N76" s="5"/>
      <c r="O76" s="17"/>
      <c r="P76" s="5"/>
      <c r="Q76" s="17"/>
      <c r="R76" s="5"/>
      <c r="S76" s="12"/>
      <c r="T76" s="6"/>
    </row>
    <row r="77" spans="1:20" ht="30" x14ac:dyDescent="0.25">
      <c r="A77" s="4" t="s">
        <v>160</v>
      </c>
      <c r="B77" s="5" t="s">
        <v>161</v>
      </c>
      <c r="C77" s="17"/>
      <c r="D77" s="5"/>
      <c r="E77" s="17"/>
      <c r="F77" s="5"/>
      <c r="G77" s="17"/>
      <c r="H77" s="5"/>
      <c r="I77" s="17"/>
      <c r="J77" s="5"/>
      <c r="K77" s="17"/>
      <c r="L77" s="5"/>
      <c r="M77" s="17"/>
      <c r="N77" s="5"/>
      <c r="O77" s="17"/>
      <c r="P77" s="5"/>
      <c r="Q77" s="17"/>
      <c r="R77" s="5"/>
      <c r="S77" s="12"/>
      <c r="T77" s="6"/>
    </row>
    <row r="78" spans="1:20" ht="30" x14ac:dyDescent="0.25">
      <c r="A78" s="4" t="s">
        <v>162</v>
      </c>
      <c r="B78" s="5" t="s">
        <v>163</v>
      </c>
      <c r="C78" s="17"/>
      <c r="D78" s="5"/>
      <c r="E78" s="17"/>
      <c r="F78" s="5"/>
      <c r="G78" s="17"/>
      <c r="H78" s="5"/>
      <c r="I78" s="17"/>
      <c r="J78" s="5"/>
      <c r="K78" s="17"/>
      <c r="L78" s="5"/>
      <c r="M78" s="17"/>
      <c r="N78" s="5"/>
      <c r="O78" s="17"/>
      <c r="P78" s="5"/>
      <c r="Q78" s="17"/>
      <c r="R78" s="5"/>
      <c r="S78" s="12">
        <v>286450583.88</v>
      </c>
      <c r="T78" s="6">
        <v>2700</v>
      </c>
    </row>
    <row r="79" spans="1:20" ht="30" x14ac:dyDescent="0.25">
      <c r="A79" s="4">
        <v>560101</v>
      </c>
      <c r="B79" s="5" t="s">
        <v>64</v>
      </c>
      <c r="C79" s="17">
        <v>1014216</v>
      </c>
      <c r="D79" s="5">
        <v>53</v>
      </c>
      <c r="E79" s="17"/>
      <c r="F79" s="5"/>
      <c r="G79" s="17"/>
      <c r="H79" s="5"/>
      <c r="I79" s="17"/>
      <c r="J79" s="5"/>
      <c r="K79" s="17"/>
      <c r="L79" s="5"/>
      <c r="M79" s="17"/>
      <c r="N79" s="5"/>
      <c r="O79" s="17"/>
      <c r="P79" s="5"/>
      <c r="Q79" s="17"/>
      <c r="R79" s="5"/>
      <c r="S79" s="12"/>
      <c r="T79" s="6"/>
    </row>
    <row r="80" spans="1:20" x14ac:dyDescent="0.25">
      <c r="A80" s="4" t="s">
        <v>164</v>
      </c>
      <c r="B80" s="5" t="s">
        <v>165</v>
      </c>
      <c r="C80" s="17"/>
      <c r="D80" s="5"/>
      <c r="E80" s="17"/>
      <c r="F80" s="5"/>
      <c r="G80" s="17"/>
      <c r="H80" s="5"/>
      <c r="I80" s="17"/>
      <c r="J80" s="5"/>
      <c r="K80" s="17"/>
      <c r="L80" s="5"/>
      <c r="M80" s="17"/>
      <c r="N80" s="5"/>
      <c r="O80" s="29">
        <v>17948473.079999998</v>
      </c>
      <c r="P80" s="5">
        <v>168</v>
      </c>
      <c r="Q80" s="17"/>
      <c r="R80" s="5"/>
      <c r="S80" s="12"/>
      <c r="T80" s="6"/>
    </row>
    <row r="81" spans="1:20" x14ac:dyDescent="0.25">
      <c r="A81" s="4" t="s">
        <v>166</v>
      </c>
      <c r="B81" s="5" t="s">
        <v>167</v>
      </c>
      <c r="C81" s="17"/>
      <c r="D81" s="5"/>
      <c r="E81" s="17"/>
      <c r="F81" s="5"/>
      <c r="G81" s="17"/>
      <c r="H81" s="5"/>
      <c r="I81" s="17"/>
      <c r="J81" s="5"/>
      <c r="K81" s="17"/>
      <c r="L81" s="5"/>
      <c r="M81" s="17"/>
      <c r="N81" s="5"/>
      <c r="O81" s="17"/>
      <c r="P81" s="5"/>
      <c r="Q81" s="17"/>
      <c r="R81" s="5"/>
      <c r="S81" s="12"/>
      <c r="T81" s="6"/>
    </row>
    <row r="82" spans="1:20" x14ac:dyDescent="0.25">
      <c r="A82" s="4" t="s">
        <v>168</v>
      </c>
      <c r="B82" s="5" t="s">
        <v>169</v>
      </c>
      <c r="C82" s="17"/>
      <c r="D82" s="5"/>
      <c r="E82" s="17"/>
      <c r="F82" s="5"/>
      <c r="G82" s="17"/>
      <c r="H82" s="5"/>
      <c r="I82" s="17"/>
      <c r="J82" s="5"/>
      <c r="K82" s="17"/>
      <c r="L82" s="5"/>
      <c r="M82" s="17"/>
      <c r="N82" s="5"/>
      <c r="O82" s="17"/>
      <c r="P82" s="5"/>
      <c r="Q82" s="17"/>
      <c r="R82" s="5"/>
      <c r="S82" s="12"/>
      <c r="T82" s="6"/>
    </row>
    <row r="83" spans="1:20" x14ac:dyDescent="0.25">
      <c r="A83" s="4" t="s">
        <v>170</v>
      </c>
      <c r="B83" s="5" t="s">
        <v>171</v>
      </c>
      <c r="C83" s="17"/>
      <c r="D83" s="5"/>
      <c r="E83" s="17"/>
      <c r="F83" s="5"/>
      <c r="G83" s="17"/>
      <c r="H83" s="5"/>
      <c r="I83" s="17"/>
      <c r="J83" s="5"/>
      <c r="K83" s="17"/>
      <c r="L83" s="5"/>
      <c r="M83" s="17"/>
      <c r="N83" s="5"/>
      <c r="O83" s="17"/>
      <c r="P83" s="5"/>
      <c r="Q83" s="17"/>
      <c r="R83" s="5"/>
      <c r="S83" s="12"/>
      <c r="T83" s="6"/>
    </row>
    <row r="84" spans="1:20" x14ac:dyDescent="0.25">
      <c r="A84" s="4" t="s">
        <v>172</v>
      </c>
      <c r="B84" s="5" t="s">
        <v>173</v>
      </c>
      <c r="C84" s="17"/>
      <c r="D84" s="5"/>
      <c r="E84" s="17"/>
      <c r="F84" s="5"/>
      <c r="G84" s="17"/>
      <c r="H84" s="5"/>
      <c r="I84" s="17"/>
      <c r="J84" s="5"/>
      <c r="K84" s="17"/>
      <c r="L84" s="5"/>
      <c r="M84" s="17"/>
      <c r="N84" s="5"/>
      <c r="O84" s="17"/>
      <c r="P84" s="5"/>
      <c r="Q84" s="17"/>
      <c r="R84" s="5"/>
      <c r="S84" s="12"/>
      <c r="T84" s="6"/>
    </row>
    <row r="85" spans="1:20" x14ac:dyDescent="0.25">
      <c r="A85" s="4" t="s">
        <v>174</v>
      </c>
      <c r="B85" s="5" t="s">
        <v>175</v>
      </c>
      <c r="C85" s="17"/>
      <c r="D85" s="5"/>
      <c r="E85" s="17"/>
      <c r="F85" s="5"/>
      <c r="G85" s="17"/>
      <c r="H85" s="5"/>
      <c r="I85" s="17"/>
      <c r="J85" s="5"/>
      <c r="K85" s="17"/>
      <c r="L85" s="5"/>
      <c r="M85" s="17"/>
      <c r="N85" s="5"/>
      <c r="O85" s="17"/>
      <c r="P85" s="5"/>
      <c r="Q85" s="17"/>
      <c r="R85" s="5"/>
      <c r="S85" s="12"/>
      <c r="T85" s="6"/>
    </row>
    <row r="86" spans="1:20" ht="30" x14ac:dyDescent="0.25">
      <c r="A86" s="4" t="s">
        <v>176</v>
      </c>
      <c r="B86" s="5" t="s">
        <v>177</v>
      </c>
      <c r="C86" s="17"/>
      <c r="D86" s="5"/>
      <c r="E86" s="17"/>
      <c r="F86" s="5"/>
      <c r="G86" s="17"/>
      <c r="H86" s="5"/>
      <c r="I86" s="17"/>
      <c r="J86" s="5"/>
      <c r="K86" s="17"/>
      <c r="L86" s="5"/>
      <c r="M86" s="17"/>
      <c r="N86" s="5"/>
      <c r="O86" s="17"/>
      <c r="P86" s="5"/>
      <c r="Q86" s="17"/>
      <c r="R86" s="5"/>
      <c r="S86" s="12"/>
      <c r="T86" s="6"/>
    </row>
    <row r="87" spans="1:20" x14ac:dyDescent="0.25">
      <c r="A87" s="4" t="s">
        <v>178</v>
      </c>
      <c r="B87" s="5" t="s">
        <v>179</v>
      </c>
      <c r="C87" s="17"/>
      <c r="D87" s="5"/>
      <c r="E87" s="17"/>
      <c r="F87" s="5"/>
      <c r="G87" s="17"/>
      <c r="H87" s="5"/>
      <c r="I87" s="17"/>
      <c r="J87" s="5"/>
      <c r="K87" s="17"/>
      <c r="L87" s="5"/>
      <c r="M87" s="17"/>
      <c r="N87" s="5"/>
      <c r="O87" s="17"/>
      <c r="P87" s="5"/>
      <c r="Q87" s="17"/>
      <c r="R87" s="5"/>
      <c r="S87" s="12"/>
      <c r="T87" s="6"/>
    </row>
    <row r="88" spans="1:20" x14ac:dyDescent="0.25">
      <c r="A88" s="4" t="s">
        <v>180</v>
      </c>
      <c r="B88" s="5" t="s">
        <v>181</v>
      </c>
      <c r="C88" s="17"/>
      <c r="D88" s="5"/>
      <c r="E88" s="17"/>
      <c r="F88" s="5"/>
      <c r="G88" s="17"/>
      <c r="H88" s="5"/>
      <c r="I88" s="17"/>
      <c r="J88" s="5"/>
      <c r="K88" s="17"/>
      <c r="L88" s="5"/>
      <c r="M88" s="17"/>
      <c r="N88" s="5"/>
      <c r="O88" s="17"/>
      <c r="P88" s="5"/>
      <c r="Q88" s="17"/>
      <c r="R88" s="5"/>
      <c r="S88" s="12"/>
      <c r="T88" s="6"/>
    </row>
    <row r="89" spans="1:20" x14ac:dyDescent="0.25">
      <c r="A89" s="4" t="s">
        <v>182</v>
      </c>
      <c r="B89" s="5" t="s">
        <v>183</v>
      </c>
      <c r="C89" s="17"/>
      <c r="D89" s="5"/>
      <c r="E89" s="17"/>
      <c r="F89" s="5"/>
      <c r="G89" s="17"/>
      <c r="H89" s="5"/>
      <c r="I89" s="17"/>
      <c r="J89" s="5"/>
      <c r="K89" s="17"/>
      <c r="L89" s="5"/>
      <c r="M89" s="17"/>
      <c r="N89" s="5"/>
      <c r="O89" s="17"/>
      <c r="P89" s="5"/>
      <c r="Q89" s="17"/>
      <c r="R89" s="5"/>
      <c r="S89" s="12"/>
      <c r="T89" s="6"/>
    </row>
    <row r="90" spans="1:20" x14ac:dyDescent="0.25">
      <c r="A90" s="4" t="s">
        <v>184</v>
      </c>
      <c r="B90" s="5" t="s">
        <v>185</v>
      </c>
      <c r="C90" s="17"/>
      <c r="D90" s="5"/>
      <c r="E90" s="17"/>
      <c r="F90" s="5"/>
      <c r="G90" s="17"/>
      <c r="H90" s="5"/>
      <c r="I90" s="17"/>
      <c r="J90" s="5"/>
      <c r="K90" s="17"/>
      <c r="L90" s="5"/>
      <c r="M90" s="17"/>
      <c r="N90" s="5"/>
      <c r="O90" s="17"/>
      <c r="P90" s="5"/>
      <c r="Q90" s="17"/>
      <c r="R90" s="5"/>
      <c r="S90" s="12"/>
      <c r="T90" s="6"/>
    </row>
    <row r="91" spans="1:20" x14ac:dyDescent="0.25">
      <c r="A91" s="4" t="s">
        <v>186</v>
      </c>
      <c r="B91" s="5" t="s">
        <v>187</v>
      </c>
      <c r="C91" s="17"/>
      <c r="D91" s="5"/>
      <c r="E91" s="17"/>
      <c r="F91" s="5"/>
      <c r="G91" s="17"/>
      <c r="H91" s="5"/>
      <c r="I91" s="17"/>
      <c r="J91" s="5"/>
      <c r="K91" s="17"/>
      <c r="L91" s="5"/>
      <c r="M91" s="17"/>
      <c r="N91" s="5"/>
      <c r="O91" s="17"/>
      <c r="P91" s="5"/>
      <c r="Q91" s="17"/>
      <c r="R91" s="5"/>
      <c r="S91" s="12"/>
      <c r="T91" s="6"/>
    </row>
    <row r="92" spans="1:20" ht="30" x14ac:dyDescent="0.25">
      <c r="A92" s="4" t="s">
        <v>188</v>
      </c>
      <c r="B92" s="5" t="s">
        <v>189</v>
      </c>
      <c r="C92" s="17"/>
      <c r="D92" s="5"/>
      <c r="E92" s="17"/>
      <c r="F92" s="5"/>
      <c r="G92" s="17"/>
      <c r="H92" s="5"/>
      <c r="I92" s="17"/>
      <c r="J92" s="5"/>
      <c r="K92" s="17"/>
      <c r="L92" s="5"/>
      <c r="M92" s="17"/>
      <c r="N92" s="5"/>
      <c r="O92" s="17"/>
      <c r="P92" s="5"/>
      <c r="Q92" s="17"/>
      <c r="R92" s="5"/>
      <c r="S92" s="12"/>
      <c r="T92" s="6"/>
    </row>
    <row r="93" spans="1:20" x14ac:dyDescent="0.25">
      <c r="A93" s="4" t="s">
        <v>190</v>
      </c>
      <c r="B93" s="5" t="s">
        <v>191</v>
      </c>
      <c r="C93" s="17"/>
      <c r="D93" s="5"/>
      <c r="E93" s="17"/>
      <c r="F93" s="5"/>
      <c r="G93" s="17"/>
      <c r="H93" s="5"/>
      <c r="I93" s="17"/>
      <c r="J93" s="5"/>
      <c r="K93" s="17"/>
      <c r="L93" s="5"/>
      <c r="M93" s="17"/>
      <c r="N93" s="5"/>
      <c r="O93" s="17"/>
      <c r="P93" s="5"/>
      <c r="Q93" s="17"/>
      <c r="R93" s="5"/>
      <c r="S93" s="12"/>
      <c r="T93" s="6"/>
    </row>
    <row r="94" spans="1:20" x14ac:dyDescent="0.25">
      <c r="A94" s="4" t="s">
        <v>192</v>
      </c>
      <c r="B94" s="5" t="s">
        <v>193</v>
      </c>
      <c r="C94" s="17"/>
      <c r="D94" s="5"/>
      <c r="E94" s="17"/>
      <c r="F94" s="5"/>
      <c r="G94" s="17"/>
      <c r="H94" s="5"/>
      <c r="I94" s="17"/>
      <c r="J94" s="5"/>
      <c r="K94" s="17"/>
      <c r="L94" s="5"/>
      <c r="M94" s="17"/>
      <c r="N94" s="5"/>
      <c r="O94" s="17"/>
      <c r="P94" s="5"/>
      <c r="Q94" s="17"/>
      <c r="R94" s="5"/>
      <c r="S94" s="12"/>
      <c r="T94" s="6"/>
    </row>
    <row r="95" spans="1:20" x14ac:dyDescent="0.25">
      <c r="A95" s="4" t="s">
        <v>194</v>
      </c>
      <c r="B95" s="5" t="s">
        <v>195</v>
      </c>
      <c r="C95" s="17"/>
      <c r="D95" s="5"/>
      <c r="E95" s="17"/>
      <c r="F95" s="5"/>
      <c r="G95" s="17"/>
      <c r="H95" s="5"/>
      <c r="I95" s="17"/>
      <c r="J95" s="5"/>
      <c r="K95" s="17"/>
      <c r="L95" s="5"/>
      <c r="M95" s="17"/>
      <c r="N95" s="5"/>
      <c r="O95" s="17"/>
      <c r="P95" s="5"/>
      <c r="Q95" s="17"/>
      <c r="R95" s="5"/>
      <c r="S95" s="12"/>
      <c r="T95" s="6"/>
    </row>
    <row r="96" spans="1:20" ht="30" x14ac:dyDescent="0.25">
      <c r="A96" s="4" t="s">
        <v>196</v>
      </c>
      <c r="B96" s="5" t="s">
        <v>197</v>
      </c>
      <c r="C96" s="17"/>
      <c r="D96" s="5"/>
      <c r="E96" s="17"/>
      <c r="F96" s="5"/>
      <c r="G96" s="17"/>
      <c r="H96" s="5"/>
      <c r="I96" s="17"/>
      <c r="J96" s="5"/>
      <c r="K96" s="17"/>
      <c r="L96" s="5"/>
      <c r="M96" s="17"/>
      <c r="N96" s="5"/>
      <c r="O96" s="17"/>
      <c r="P96" s="5"/>
      <c r="Q96" s="17"/>
      <c r="R96" s="5"/>
      <c r="S96" s="12"/>
      <c r="T96" s="6"/>
    </row>
    <row r="97" spans="1:20" x14ac:dyDescent="0.25">
      <c r="A97" s="4" t="s">
        <v>198</v>
      </c>
      <c r="B97" s="5" t="s">
        <v>199</v>
      </c>
      <c r="C97" s="17"/>
      <c r="D97" s="5"/>
      <c r="E97" s="17"/>
      <c r="F97" s="5"/>
      <c r="G97" s="17"/>
      <c r="H97" s="5"/>
      <c r="I97" s="17"/>
      <c r="J97" s="5"/>
      <c r="K97" s="17"/>
      <c r="L97" s="5"/>
      <c r="M97" s="17"/>
      <c r="N97" s="5"/>
      <c r="O97" s="17"/>
      <c r="P97" s="5"/>
      <c r="Q97" s="17"/>
      <c r="R97" s="5"/>
      <c r="S97" s="12"/>
      <c r="T97" s="6"/>
    </row>
    <row r="98" spans="1:20" x14ac:dyDescent="0.25">
      <c r="A98" s="4" t="s">
        <v>200</v>
      </c>
      <c r="B98" s="5" t="s">
        <v>201</v>
      </c>
      <c r="C98" s="17"/>
      <c r="D98" s="5"/>
      <c r="E98" s="17"/>
      <c r="F98" s="5"/>
      <c r="G98" s="17"/>
      <c r="H98" s="5"/>
      <c r="I98" s="17"/>
      <c r="J98" s="5"/>
      <c r="K98" s="17"/>
      <c r="L98" s="5"/>
      <c r="M98" s="17"/>
      <c r="N98" s="5"/>
      <c r="O98" s="17"/>
      <c r="P98" s="5"/>
      <c r="Q98" s="17"/>
      <c r="R98" s="5"/>
      <c r="S98" s="12"/>
      <c r="T98" s="6"/>
    </row>
    <row r="99" spans="1:20" x14ac:dyDescent="0.25">
      <c r="A99" s="4">
        <v>560152</v>
      </c>
      <c r="B99" s="5" t="s">
        <v>202</v>
      </c>
      <c r="C99" s="17"/>
      <c r="D99" s="5"/>
      <c r="E99" s="17"/>
      <c r="F99" s="5"/>
      <c r="G99" s="17"/>
      <c r="H99" s="5"/>
      <c r="I99" s="17"/>
      <c r="J99" s="5"/>
      <c r="K99" s="17"/>
      <c r="L99" s="5"/>
      <c r="M99" s="17"/>
      <c r="N99" s="5"/>
      <c r="O99" s="17"/>
      <c r="P99" s="5"/>
      <c r="Q99" s="17"/>
      <c r="R99" s="5"/>
      <c r="S99" s="12"/>
      <c r="T99" s="6"/>
    </row>
    <row r="100" spans="1:20" x14ac:dyDescent="0.25">
      <c r="A100" s="4" t="s">
        <v>203</v>
      </c>
      <c r="B100" s="5" t="s">
        <v>204</v>
      </c>
      <c r="C100" s="17"/>
      <c r="D100" s="5"/>
      <c r="E100" s="17"/>
      <c r="F100" s="5"/>
      <c r="G100" s="17"/>
      <c r="H100" s="5"/>
      <c r="I100" s="17"/>
      <c r="J100" s="5"/>
      <c r="K100" s="17"/>
      <c r="L100" s="5"/>
      <c r="M100" s="17"/>
      <c r="N100" s="5"/>
      <c r="O100" s="17"/>
      <c r="P100" s="5"/>
      <c r="Q100" s="17"/>
      <c r="R100" s="5"/>
      <c r="S100" s="12"/>
      <c r="T100" s="6"/>
    </row>
    <row r="101" spans="1:20" x14ac:dyDescent="0.25">
      <c r="A101" s="4" t="s">
        <v>205</v>
      </c>
      <c r="B101" s="5" t="s">
        <v>206</v>
      </c>
      <c r="C101" s="17"/>
      <c r="D101" s="5"/>
      <c r="E101" s="17"/>
      <c r="F101" s="5"/>
      <c r="G101" s="17"/>
      <c r="H101" s="5"/>
      <c r="I101" s="17"/>
      <c r="J101" s="5"/>
      <c r="K101" s="17"/>
      <c r="L101" s="5"/>
      <c r="M101" s="17"/>
      <c r="N101" s="5"/>
      <c r="O101" s="17"/>
      <c r="P101" s="5"/>
      <c r="Q101" s="17"/>
      <c r="R101" s="5"/>
      <c r="S101" s="12"/>
      <c r="T101" s="6"/>
    </row>
    <row r="102" spans="1:20" x14ac:dyDescent="0.25">
      <c r="A102" s="4" t="s">
        <v>207</v>
      </c>
      <c r="B102" s="5" t="s">
        <v>208</v>
      </c>
      <c r="C102" s="17"/>
      <c r="D102" s="5"/>
      <c r="E102" s="17"/>
      <c r="F102" s="5"/>
      <c r="G102" s="17"/>
      <c r="H102" s="5"/>
      <c r="I102" s="17"/>
      <c r="J102" s="5"/>
      <c r="K102" s="17"/>
      <c r="L102" s="5"/>
      <c r="M102" s="17"/>
      <c r="N102" s="5"/>
      <c r="O102" s="17"/>
      <c r="P102" s="5"/>
      <c r="Q102" s="17"/>
      <c r="R102" s="5"/>
      <c r="S102" s="12"/>
      <c r="T102" s="6"/>
    </row>
    <row r="103" spans="1:20" x14ac:dyDescent="0.25">
      <c r="A103" s="4" t="s">
        <v>209</v>
      </c>
      <c r="B103" s="5" t="s">
        <v>210</v>
      </c>
      <c r="C103" s="17"/>
      <c r="D103" s="5"/>
      <c r="E103" s="17"/>
      <c r="F103" s="5"/>
      <c r="G103" s="17"/>
      <c r="H103" s="5"/>
      <c r="I103" s="17"/>
      <c r="J103" s="5"/>
      <c r="K103" s="17"/>
      <c r="L103" s="5"/>
      <c r="M103" s="17"/>
      <c r="N103" s="5"/>
      <c r="O103" s="17"/>
      <c r="P103" s="5"/>
      <c r="Q103" s="17"/>
      <c r="R103" s="5"/>
      <c r="S103" s="12"/>
      <c r="T103" s="6"/>
    </row>
    <row r="104" spans="1:20" x14ac:dyDescent="0.25">
      <c r="A104" s="4" t="s">
        <v>211</v>
      </c>
      <c r="B104" s="5" t="s">
        <v>212</v>
      </c>
      <c r="C104" s="17"/>
      <c r="D104" s="5"/>
      <c r="E104" s="17"/>
      <c r="F104" s="5"/>
      <c r="G104" s="17"/>
      <c r="H104" s="5"/>
      <c r="I104" s="17"/>
      <c r="J104" s="5"/>
      <c r="K104" s="17"/>
      <c r="L104" s="5"/>
      <c r="M104" s="17"/>
      <c r="N104" s="5"/>
      <c r="O104" s="20"/>
      <c r="P104" s="21"/>
      <c r="Q104" s="17"/>
      <c r="R104" s="5"/>
      <c r="S104" s="12"/>
      <c r="T104" s="6"/>
    </row>
    <row r="105" spans="1:20" ht="30" x14ac:dyDescent="0.25">
      <c r="A105" s="4">
        <v>560198</v>
      </c>
      <c r="B105" s="5" t="s">
        <v>261</v>
      </c>
      <c r="C105" s="17"/>
      <c r="D105" s="5"/>
      <c r="E105" s="17"/>
      <c r="F105" s="5"/>
      <c r="G105" s="17"/>
      <c r="H105" s="5"/>
      <c r="I105" s="17"/>
      <c r="J105" s="5"/>
      <c r="K105" s="17"/>
      <c r="L105" s="5"/>
      <c r="M105" s="17"/>
      <c r="N105" s="5"/>
      <c r="O105" s="17"/>
      <c r="P105" s="5"/>
      <c r="Q105" s="17"/>
      <c r="R105" s="5"/>
      <c r="S105" s="12"/>
      <c r="T105" s="6"/>
    </row>
    <row r="106" spans="1:20" ht="30" x14ac:dyDescent="0.25">
      <c r="A106" s="4">
        <v>560199</v>
      </c>
      <c r="B106" s="5" t="s">
        <v>213</v>
      </c>
      <c r="C106" s="17"/>
      <c r="D106" s="5"/>
      <c r="E106" s="17"/>
      <c r="F106" s="5"/>
      <c r="G106" s="17"/>
      <c r="H106" s="5"/>
      <c r="I106" s="17"/>
      <c r="J106" s="5"/>
      <c r="K106" s="17"/>
      <c r="L106" s="5"/>
      <c r="M106" s="17"/>
      <c r="N106" s="5"/>
      <c r="O106" s="17"/>
      <c r="P106" s="5"/>
      <c r="Q106" s="17"/>
      <c r="R106" s="5"/>
      <c r="S106" s="12"/>
      <c r="T106" s="6"/>
    </row>
    <row r="107" spans="1:20" ht="30" x14ac:dyDescent="0.25">
      <c r="A107" s="4">
        <v>560200</v>
      </c>
      <c r="B107" s="5" t="s">
        <v>214</v>
      </c>
      <c r="C107" s="17"/>
      <c r="D107" s="5"/>
      <c r="E107" s="17"/>
      <c r="F107" s="5"/>
      <c r="G107" s="17"/>
      <c r="H107" s="5"/>
      <c r="I107" s="17"/>
      <c r="J107" s="5"/>
      <c r="K107" s="17"/>
      <c r="L107" s="5"/>
      <c r="M107" s="17"/>
      <c r="N107" s="5"/>
      <c r="O107" s="17"/>
      <c r="P107" s="5"/>
      <c r="Q107" s="17"/>
      <c r="R107" s="5"/>
      <c r="S107" s="12"/>
      <c r="T107" s="6"/>
    </row>
    <row r="108" spans="1:20" x14ac:dyDescent="0.25">
      <c r="A108" s="4">
        <v>560203</v>
      </c>
      <c r="B108" s="5" t="s">
        <v>215</v>
      </c>
      <c r="C108" s="17"/>
      <c r="D108" s="5"/>
      <c r="E108" s="17"/>
      <c r="F108" s="5"/>
      <c r="G108" s="17"/>
      <c r="H108" s="5"/>
      <c r="I108" s="17"/>
      <c r="J108" s="5"/>
      <c r="K108" s="17"/>
      <c r="L108" s="5"/>
      <c r="M108" s="17"/>
      <c r="N108" s="5"/>
      <c r="O108" s="17"/>
      <c r="P108" s="5"/>
      <c r="Q108" s="17"/>
      <c r="R108" s="5"/>
      <c r="S108" s="12"/>
      <c r="T108" s="6"/>
    </row>
    <row r="109" spans="1:20" x14ac:dyDescent="0.25">
      <c r="A109" s="4" t="s">
        <v>216</v>
      </c>
      <c r="B109" s="5" t="s">
        <v>217</v>
      </c>
      <c r="C109" s="17"/>
      <c r="D109" s="5"/>
      <c r="E109" s="17"/>
      <c r="F109" s="5"/>
      <c r="G109" s="17"/>
      <c r="H109" s="5"/>
      <c r="I109" s="17"/>
      <c r="J109" s="5"/>
      <c r="K109" s="17"/>
      <c r="L109" s="5"/>
      <c r="M109" s="17"/>
      <c r="N109" s="5"/>
      <c r="O109" s="17"/>
      <c r="P109" s="5"/>
      <c r="Q109" s="17"/>
      <c r="R109" s="5"/>
      <c r="S109" s="12"/>
      <c r="T109" s="6"/>
    </row>
    <row r="110" spans="1:20" x14ac:dyDescent="0.25">
      <c r="A110" s="4">
        <v>560228</v>
      </c>
      <c r="B110" s="5" t="s">
        <v>218</v>
      </c>
      <c r="C110" s="17"/>
      <c r="D110" s="5"/>
      <c r="E110" s="17"/>
      <c r="F110" s="5"/>
      <c r="G110" s="17"/>
      <c r="H110" s="5"/>
      <c r="I110" s="17"/>
      <c r="J110" s="5"/>
      <c r="K110" s="17"/>
      <c r="L110" s="5"/>
      <c r="M110" s="17"/>
      <c r="N110" s="5"/>
      <c r="O110" s="17"/>
      <c r="P110" s="5"/>
      <c r="Q110" s="17"/>
      <c r="R110" s="5"/>
      <c r="S110" s="12"/>
      <c r="T110" s="6"/>
    </row>
    <row r="111" spans="1:20" x14ac:dyDescent="0.25">
      <c r="A111" s="4">
        <v>560229</v>
      </c>
      <c r="B111" s="5" t="s">
        <v>219</v>
      </c>
      <c r="C111" s="17"/>
      <c r="D111" s="5"/>
      <c r="E111" s="17"/>
      <c r="F111" s="5"/>
      <c r="G111" s="17"/>
      <c r="H111" s="5"/>
      <c r="I111" s="17"/>
      <c r="J111" s="5"/>
      <c r="K111" s="17"/>
      <c r="L111" s="5"/>
      <c r="M111" s="17"/>
      <c r="N111" s="5"/>
      <c r="O111" s="29">
        <v>8897684.5399999991</v>
      </c>
      <c r="P111" s="5">
        <v>93</v>
      </c>
      <c r="Q111" s="17"/>
      <c r="R111" s="5"/>
      <c r="S111" s="12"/>
      <c r="T111" s="6"/>
    </row>
    <row r="112" spans="1:20" x14ac:dyDescent="0.25">
      <c r="A112" s="4" t="s">
        <v>262</v>
      </c>
      <c r="B112" s="5" t="s">
        <v>263</v>
      </c>
      <c r="C112" s="17">
        <v>4683218</v>
      </c>
      <c r="D112" s="5">
        <v>150</v>
      </c>
      <c r="E112" s="17"/>
      <c r="F112" s="5"/>
      <c r="G112" s="17"/>
      <c r="H112" s="5"/>
      <c r="I112" s="17"/>
      <c r="J112" s="5"/>
      <c r="K112" s="17"/>
      <c r="L112" s="5"/>
      <c r="M112" s="17"/>
      <c r="N112" s="5"/>
      <c r="O112" s="29">
        <v>8507304.3200000003</v>
      </c>
      <c r="P112" s="5">
        <v>90</v>
      </c>
      <c r="Q112" s="17"/>
      <c r="R112" s="5"/>
      <c r="S112" s="12"/>
      <c r="T112" s="6"/>
    </row>
    <row r="113" spans="1:20" x14ac:dyDescent="0.25">
      <c r="A113" s="4" t="s">
        <v>264</v>
      </c>
      <c r="B113" s="5" t="s">
        <v>265</v>
      </c>
      <c r="C113" s="17"/>
      <c r="D113" s="5"/>
      <c r="E113" s="17"/>
      <c r="F113" s="5"/>
      <c r="G113" s="17"/>
      <c r="H113" s="5"/>
      <c r="I113" s="17"/>
      <c r="J113" s="5"/>
      <c r="K113" s="17"/>
      <c r="L113" s="5"/>
      <c r="M113" s="17"/>
      <c r="N113" s="5"/>
      <c r="O113" s="29">
        <v>15087310.460000001</v>
      </c>
      <c r="P113" s="5">
        <v>141</v>
      </c>
      <c r="Q113" s="17"/>
      <c r="R113" s="5"/>
      <c r="S113" s="12"/>
      <c r="T113" s="6"/>
    </row>
    <row r="114" spans="1:20" x14ac:dyDescent="0.25">
      <c r="A114" s="4" t="s">
        <v>220</v>
      </c>
      <c r="B114" s="5" t="s">
        <v>221</v>
      </c>
      <c r="C114" s="17"/>
      <c r="D114" s="5"/>
      <c r="E114" s="17"/>
      <c r="F114" s="5"/>
      <c r="G114" s="17"/>
      <c r="H114" s="5"/>
      <c r="I114" s="17"/>
      <c r="J114" s="5"/>
      <c r="K114" s="17"/>
      <c r="L114" s="5"/>
      <c r="M114" s="17"/>
      <c r="N114" s="5"/>
      <c r="O114" s="17"/>
      <c r="P114" s="5"/>
      <c r="Q114" s="17"/>
      <c r="R114" s="5"/>
      <c r="S114" s="12"/>
      <c r="T114" s="6"/>
    </row>
    <row r="115" spans="1:20" x14ac:dyDescent="0.25">
      <c r="A115" s="4" t="s">
        <v>222</v>
      </c>
      <c r="B115" s="5" t="s">
        <v>223</v>
      </c>
      <c r="C115" s="17"/>
      <c r="D115" s="5"/>
      <c r="E115" s="17"/>
      <c r="F115" s="5"/>
      <c r="G115" s="17"/>
      <c r="H115" s="5"/>
      <c r="I115" s="17"/>
      <c r="J115" s="5"/>
      <c r="K115" s="17"/>
      <c r="L115" s="5"/>
      <c r="M115" s="17"/>
      <c r="N115" s="5"/>
      <c r="O115" s="17"/>
      <c r="P115" s="5"/>
      <c r="Q115" s="17"/>
      <c r="R115" s="5"/>
      <c r="S115" s="12"/>
      <c r="T115" s="6"/>
    </row>
    <row r="116" spans="1:20" x14ac:dyDescent="0.25">
      <c r="A116" s="4">
        <v>560239</v>
      </c>
      <c r="B116" s="5" t="s">
        <v>224</v>
      </c>
      <c r="C116" s="17"/>
      <c r="D116" s="5"/>
      <c r="E116" s="17">
        <v>1390018.8</v>
      </c>
      <c r="F116" s="5">
        <v>90</v>
      </c>
      <c r="G116" s="27">
        <v>477688.2</v>
      </c>
      <c r="H116" s="28">
        <v>20</v>
      </c>
      <c r="I116" s="27">
        <v>8055134</v>
      </c>
      <c r="J116" s="28">
        <v>300</v>
      </c>
      <c r="K116" s="27">
        <v>1659054.6</v>
      </c>
      <c r="L116" s="28">
        <v>60</v>
      </c>
      <c r="M116" s="27">
        <v>2215394.4</v>
      </c>
      <c r="N116" s="28">
        <v>140</v>
      </c>
      <c r="O116" s="17"/>
      <c r="P116" s="5"/>
      <c r="Q116" s="17"/>
      <c r="R116" s="5"/>
      <c r="S116" s="12"/>
      <c r="T116" s="6"/>
    </row>
    <row r="117" spans="1:20" x14ac:dyDescent="0.25">
      <c r="A117" s="4" t="s">
        <v>266</v>
      </c>
      <c r="B117" s="5" t="s">
        <v>267</v>
      </c>
      <c r="C117" s="17"/>
      <c r="D117" s="5"/>
      <c r="E117" s="17"/>
      <c r="F117" s="5"/>
      <c r="G117" s="17"/>
      <c r="H117" s="5"/>
      <c r="I117" s="17"/>
      <c r="J117" s="5"/>
      <c r="K117" s="17"/>
      <c r="L117" s="5"/>
      <c r="M117" s="17"/>
      <c r="N117" s="5"/>
      <c r="O117" s="17"/>
      <c r="P117" s="5"/>
      <c r="Q117" s="17"/>
      <c r="R117" s="5"/>
      <c r="S117" s="12"/>
      <c r="T117" s="6"/>
    </row>
    <row r="118" spans="1:20" x14ac:dyDescent="0.25">
      <c r="A118" s="4" t="s">
        <v>225</v>
      </c>
      <c r="B118" s="5" t="s">
        <v>226</v>
      </c>
      <c r="C118" s="17"/>
      <c r="D118" s="5"/>
      <c r="E118" s="17"/>
      <c r="F118" s="5"/>
      <c r="G118" s="17"/>
      <c r="H118" s="5"/>
      <c r="I118" s="17"/>
      <c r="J118" s="5"/>
      <c r="K118" s="17"/>
      <c r="L118" s="5"/>
      <c r="M118" s="17"/>
      <c r="N118" s="5"/>
      <c r="O118" s="17"/>
      <c r="P118" s="5"/>
      <c r="Q118" s="17"/>
      <c r="R118" s="5"/>
      <c r="S118" s="12"/>
      <c r="T118" s="6"/>
    </row>
    <row r="119" spans="1:20" x14ac:dyDescent="0.25">
      <c r="A119" s="4">
        <v>560251</v>
      </c>
      <c r="B119" s="5" t="s">
        <v>227</v>
      </c>
      <c r="C119" s="17"/>
      <c r="D119" s="5"/>
      <c r="E119" s="17"/>
      <c r="F119" s="5"/>
      <c r="G119" s="17"/>
      <c r="H119" s="5"/>
      <c r="I119" s="17"/>
      <c r="J119" s="5"/>
      <c r="K119" s="17"/>
      <c r="L119" s="5"/>
      <c r="M119" s="17"/>
      <c r="N119" s="5"/>
      <c r="O119" s="17"/>
      <c r="P119" s="5"/>
      <c r="Q119" s="17"/>
      <c r="R119" s="5"/>
      <c r="S119" s="12"/>
      <c r="T119" s="6"/>
    </row>
    <row r="120" spans="1:20" x14ac:dyDescent="0.25">
      <c r="A120" s="4">
        <v>560254</v>
      </c>
      <c r="B120" s="5" t="s">
        <v>228</v>
      </c>
      <c r="C120" s="17"/>
      <c r="D120" s="5"/>
      <c r="E120" s="17"/>
      <c r="F120" s="5"/>
      <c r="G120" s="17"/>
      <c r="H120" s="5"/>
      <c r="I120" s="17"/>
      <c r="J120" s="5"/>
      <c r="K120" s="17"/>
      <c r="L120" s="5"/>
      <c r="M120" s="17"/>
      <c r="N120" s="5"/>
      <c r="O120" s="17"/>
      <c r="P120" s="5"/>
      <c r="Q120" s="17"/>
      <c r="R120" s="5"/>
      <c r="S120" s="12"/>
      <c r="T120" s="6"/>
    </row>
    <row r="121" spans="1:20" x14ac:dyDescent="0.25">
      <c r="A121" s="4">
        <v>560257</v>
      </c>
      <c r="B121" s="5" t="s">
        <v>268</v>
      </c>
      <c r="C121" s="17"/>
      <c r="D121" s="5"/>
      <c r="E121" s="17"/>
      <c r="F121" s="5"/>
      <c r="G121" s="17"/>
      <c r="H121" s="5"/>
      <c r="I121" s="17"/>
      <c r="J121" s="5"/>
      <c r="K121" s="17"/>
      <c r="L121" s="5"/>
      <c r="M121" s="17"/>
      <c r="N121" s="5"/>
      <c r="O121" s="17"/>
      <c r="P121" s="5"/>
      <c r="Q121" s="17"/>
      <c r="R121" s="5"/>
      <c r="S121" s="12"/>
      <c r="T121" s="6"/>
    </row>
    <row r="122" spans="1:20" x14ac:dyDescent="0.25">
      <c r="A122" s="4">
        <v>560258</v>
      </c>
      <c r="B122" s="5" t="s">
        <v>229</v>
      </c>
      <c r="C122" s="17"/>
      <c r="D122" s="5"/>
      <c r="E122" s="17"/>
      <c r="F122" s="5"/>
      <c r="G122" s="17"/>
      <c r="H122" s="5"/>
      <c r="I122" s="17"/>
      <c r="J122" s="5"/>
      <c r="K122" s="17"/>
      <c r="L122" s="5"/>
      <c r="M122" s="17"/>
      <c r="N122" s="5"/>
      <c r="O122" s="17"/>
      <c r="P122" s="5"/>
      <c r="Q122" s="17"/>
      <c r="R122" s="5"/>
      <c r="S122" s="12"/>
      <c r="T122" s="6"/>
    </row>
    <row r="123" spans="1:20" ht="30" x14ac:dyDescent="0.25">
      <c r="A123" s="4">
        <v>560260</v>
      </c>
      <c r="B123" s="5" t="s">
        <v>230</v>
      </c>
      <c r="C123" s="17"/>
      <c r="D123" s="5"/>
      <c r="E123" s="17"/>
      <c r="F123" s="5"/>
      <c r="G123" s="17"/>
      <c r="H123" s="5"/>
      <c r="I123" s="17"/>
      <c r="J123" s="5"/>
      <c r="K123" s="17"/>
      <c r="L123" s="5"/>
      <c r="M123" s="17"/>
      <c r="N123" s="5"/>
      <c r="O123" s="17"/>
      <c r="P123" s="5"/>
      <c r="Q123" s="17"/>
      <c r="R123" s="5"/>
      <c r="S123" s="12"/>
      <c r="T123" s="6"/>
    </row>
    <row r="124" spans="1:20" x14ac:dyDescent="0.25">
      <c r="A124" s="4">
        <v>560277</v>
      </c>
      <c r="B124" s="5" t="s">
        <v>231</v>
      </c>
      <c r="C124" s="17"/>
      <c r="D124" s="5"/>
      <c r="E124" s="17"/>
      <c r="F124" s="5"/>
      <c r="G124" s="17"/>
      <c r="H124" s="5"/>
      <c r="I124" s="17"/>
      <c r="J124" s="5"/>
      <c r="K124" s="17"/>
      <c r="L124" s="5"/>
      <c r="M124" s="17"/>
      <c r="N124" s="5"/>
      <c r="O124" s="17"/>
      <c r="P124" s="5"/>
      <c r="Q124" s="17"/>
      <c r="R124" s="5"/>
      <c r="S124" s="12"/>
      <c r="T124" s="6"/>
    </row>
    <row r="125" spans="1:20" x14ac:dyDescent="0.25">
      <c r="A125" s="4">
        <v>560279</v>
      </c>
      <c r="B125" s="5" t="s">
        <v>232</v>
      </c>
      <c r="C125" s="17"/>
      <c r="D125" s="5"/>
      <c r="E125" s="17"/>
      <c r="F125" s="5"/>
      <c r="G125" s="17"/>
      <c r="H125" s="5"/>
      <c r="I125" s="17"/>
      <c r="J125" s="5"/>
      <c r="K125" s="17"/>
      <c r="L125" s="5"/>
      <c r="M125" s="17"/>
      <c r="N125" s="5"/>
      <c r="O125" s="17"/>
      <c r="P125" s="5"/>
      <c r="Q125" s="17"/>
      <c r="R125" s="5"/>
      <c r="S125" s="12"/>
      <c r="T125" s="6"/>
    </row>
    <row r="126" spans="1:20" ht="30" x14ac:dyDescent="0.25">
      <c r="A126" s="4">
        <v>560283</v>
      </c>
      <c r="B126" s="5" t="s">
        <v>248</v>
      </c>
      <c r="C126" s="17">
        <v>12793768</v>
      </c>
      <c r="D126" s="5">
        <v>919</v>
      </c>
      <c r="E126" s="17"/>
      <c r="F126" s="5"/>
      <c r="G126" s="17"/>
      <c r="H126" s="5"/>
      <c r="I126" s="17"/>
      <c r="J126" s="5"/>
      <c r="K126" s="17"/>
      <c r="L126" s="5"/>
      <c r="M126" s="17"/>
      <c r="N126" s="5"/>
      <c r="O126" s="17"/>
      <c r="P126" s="5"/>
      <c r="Q126" s="17"/>
      <c r="R126" s="5"/>
      <c r="S126" s="12"/>
      <c r="T126" s="6"/>
    </row>
    <row r="127" spans="1:20" x14ac:dyDescent="0.25">
      <c r="A127" s="4">
        <v>560284</v>
      </c>
      <c r="B127" s="5" t="s">
        <v>233</v>
      </c>
      <c r="C127" s="17"/>
      <c r="D127" s="5"/>
      <c r="E127" s="17"/>
      <c r="F127" s="5"/>
      <c r="G127" s="17"/>
      <c r="H127" s="5"/>
      <c r="I127" s="17"/>
      <c r="J127" s="5"/>
      <c r="K127" s="17"/>
      <c r="L127" s="5"/>
      <c r="M127" s="17"/>
      <c r="N127" s="5"/>
      <c r="O127" s="17"/>
      <c r="P127" s="5"/>
      <c r="Q127" s="17"/>
      <c r="R127" s="5"/>
      <c r="S127" s="12"/>
      <c r="T127" s="6"/>
    </row>
    <row r="128" spans="1:20" ht="45" x14ac:dyDescent="0.25">
      <c r="A128" s="4">
        <v>560285</v>
      </c>
      <c r="B128" s="5" t="s">
        <v>234</v>
      </c>
      <c r="C128" s="17"/>
      <c r="D128" s="5"/>
      <c r="E128" s="17"/>
      <c r="F128" s="5"/>
      <c r="G128" s="17"/>
      <c r="H128" s="5"/>
      <c r="I128" s="17"/>
      <c r="J128" s="5"/>
      <c r="K128" s="17"/>
      <c r="L128" s="5"/>
      <c r="M128" s="17"/>
      <c r="N128" s="5"/>
      <c r="O128" s="17"/>
      <c r="P128" s="5"/>
      <c r="Q128" s="17"/>
      <c r="R128" s="5"/>
      <c r="S128" s="12"/>
      <c r="T128" s="6"/>
    </row>
    <row r="129" spans="1:20" x14ac:dyDescent="0.25">
      <c r="A129" s="4">
        <v>560318</v>
      </c>
      <c r="B129" s="5" t="s">
        <v>235</v>
      </c>
      <c r="C129" s="17"/>
      <c r="D129" s="5"/>
      <c r="E129" s="17"/>
      <c r="F129" s="5"/>
      <c r="G129" s="17"/>
      <c r="H129" s="5"/>
      <c r="I129" s="17"/>
      <c r="J129" s="5"/>
      <c r="K129" s="17"/>
      <c r="L129" s="5"/>
      <c r="M129" s="17"/>
      <c r="N129" s="5"/>
      <c r="O129" s="17"/>
      <c r="P129" s="5"/>
      <c r="Q129" s="17"/>
      <c r="R129" s="5"/>
      <c r="S129" s="12"/>
      <c r="T129" s="6"/>
    </row>
    <row r="130" spans="1:20" x14ac:dyDescent="0.25">
      <c r="A130" s="4">
        <v>560319</v>
      </c>
      <c r="B130" s="5" t="s">
        <v>236</v>
      </c>
      <c r="C130" s="17"/>
      <c r="D130" s="5"/>
      <c r="E130" s="17"/>
      <c r="F130" s="5"/>
      <c r="G130" s="17"/>
      <c r="H130" s="5"/>
      <c r="I130" s="17"/>
      <c r="J130" s="5"/>
      <c r="K130" s="17"/>
      <c r="L130" s="5"/>
      <c r="M130" s="17"/>
      <c r="N130" s="5"/>
      <c r="O130" s="17"/>
      <c r="P130" s="5"/>
      <c r="Q130" s="17"/>
      <c r="R130" s="5"/>
      <c r="S130" s="12"/>
      <c r="T130" s="6"/>
    </row>
    <row r="131" spans="1:20" x14ac:dyDescent="0.25">
      <c r="A131" s="4">
        <v>560320</v>
      </c>
      <c r="B131" s="5" t="s">
        <v>237</v>
      </c>
      <c r="C131" s="17"/>
      <c r="D131" s="5"/>
      <c r="E131" s="17"/>
      <c r="F131" s="5"/>
      <c r="G131" s="17"/>
      <c r="H131" s="5"/>
      <c r="I131" s="17"/>
      <c r="J131" s="5"/>
      <c r="K131" s="17"/>
      <c r="L131" s="5"/>
      <c r="M131" s="17"/>
      <c r="N131" s="5"/>
      <c r="O131" s="17"/>
      <c r="P131" s="5"/>
      <c r="Q131" s="17"/>
      <c r="R131" s="5"/>
      <c r="S131" s="12"/>
      <c r="T131" s="6"/>
    </row>
    <row r="132" spans="1:20" x14ac:dyDescent="0.25">
      <c r="A132" s="4">
        <v>560321</v>
      </c>
      <c r="B132" s="5" t="s">
        <v>238</v>
      </c>
      <c r="C132" s="17"/>
      <c r="D132" s="5"/>
      <c r="E132" s="17"/>
      <c r="F132" s="5"/>
      <c r="G132" s="17"/>
      <c r="H132" s="5"/>
      <c r="I132" s="17"/>
      <c r="J132" s="5"/>
      <c r="K132" s="17"/>
      <c r="L132" s="5"/>
      <c r="M132" s="17"/>
      <c r="N132" s="5"/>
      <c r="O132" s="17"/>
      <c r="P132" s="5"/>
      <c r="Q132" s="17"/>
      <c r="R132" s="5"/>
      <c r="S132" s="12"/>
      <c r="T132" s="6"/>
    </row>
    <row r="133" spans="1:20" x14ac:dyDescent="0.25">
      <c r="A133" s="4">
        <v>560322</v>
      </c>
      <c r="B133" s="5" t="s">
        <v>239</v>
      </c>
      <c r="C133" s="17"/>
      <c r="D133" s="5"/>
      <c r="E133" s="17"/>
      <c r="F133" s="5"/>
      <c r="G133" s="17"/>
      <c r="H133" s="5"/>
      <c r="I133" s="17"/>
      <c r="J133" s="5"/>
      <c r="K133" s="17"/>
      <c r="L133" s="5"/>
      <c r="M133" s="17"/>
      <c r="N133" s="5"/>
      <c r="O133" s="17"/>
      <c r="P133" s="5"/>
      <c r="Q133" s="17"/>
      <c r="R133" s="5"/>
      <c r="S133" s="12"/>
      <c r="T133" s="6"/>
    </row>
    <row r="134" spans="1:20" x14ac:dyDescent="0.25">
      <c r="A134" s="4">
        <v>560323</v>
      </c>
      <c r="B134" s="5" t="s">
        <v>269</v>
      </c>
      <c r="C134" s="17"/>
      <c r="D134" s="5"/>
      <c r="E134" s="17"/>
      <c r="F134" s="5"/>
      <c r="G134" s="17"/>
      <c r="H134" s="5"/>
      <c r="I134" s="17"/>
      <c r="J134" s="5"/>
      <c r="K134" s="17"/>
      <c r="L134" s="5"/>
      <c r="M134" s="17"/>
      <c r="N134" s="5"/>
      <c r="O134" s="17"/>
      <c r="P134" s="5"/>
      <c r="Q134" s="17"/>
      <c r="R134" s="5"/>
      <c r="S134" s="12"/>
      <c r="T134" s="6"/>
    </row>
    <row r="135" spans="1:20" x14ac:dyDescent="0.25">
      <c r="A135" s="4">
        <v>560324</v>
      </c>
      <c r="B135" s="5" t="s">
        <v>240</v>
      </c>
      <c r="C135" s="17"/>
      <c r="D135" s="5"/>
      <c r="E135" s="17"/>
      <c r="F135" s="5"/>
      <c r="G135" s="17"/>
      <c r="H135" s="5"/>
      <c r="I135" s="17"/>
      <c r="J135" s="5"/>
      <c r="K135" s="17"/>
      <c r="L135" s="5"/>
      <c r="M135" s="17"/>
      <c r="N135" s="5"/>
      <c r="O135" s="17"/>
      <c r="P135" s="5"/>
      <c r="Q135" s="17"/>
      <c r="R135" s="5"/>
      <c r="S135" s="12"/>
      <c r="T135" s="6"/>
    </row>
    <row r="136" spans="1:20" x14ac:dyDescent="0.25">
      <c r="A136" s="4"/>
      <c r="B136" s="14" t="s">
        <v>2</v>
      </c>
      <c r="C136" s="19">
        <v>66519138.420000002</v>
      </c>
      <c r="D136" s="14">
        <v>18445</v>
      </c>
      <c r="G136" s="19"/>
      <c r="H136" s="14"/>
      <c r="I136" s="19"/>
      <c r="J136" s="14"/>
      <c r="K136" s="19"/>
      <c r="L136" s="14"/>
      <c r="M136" s="19">
        <v>478925.38</v>
      </c>
      <c r="N136" s="14">
        <v>19</v>
      </c>
      <c r="O136" s="19">
        <v>7557736.2999999998</v>
      </c>
      <c r="P136" s="14">
        <v>74</v>
      </c>
      <c r="Q136" s="19">
        <v>29224800</v>
      </c>
      <c r="R136" s="14">
        <v>179</v>
      </c>
      <c r="S136" s="12"/>
      <c r="T136" s="6"/>
    </row>
    <row r="137" spans="1:20" x14ac:dyDescent="0.25">
      <c r="A137" s="4"/>
      <c r="B137" s="14" t="s">
        <v>249</v>
      </c>
      <c r="C137" s="164">
        <f>SUM(C5:C136)</f>
        <v>1469157538.4200001</v>
      </c>
      <c r="D137" s="31">
        <f>SUM(D5:D136)</f>
        <v>107574</v>
      </c>
      <c r="E137" s="164">
        <f>SUM(E5:E136)</f>
        <v>45095384.350000001</v>
      </c>
      <c r="F137" s="31">
        <f t="shared" ref="F137:T137" si="0">SUM(F5:F136)</f>
        <v>1301</v>
      </c>
      <c r="G137" s="164">
        <f t="shared" ref="G137:L137" si="1">SUM(G5:G136)</f>
        <v>1033586.13</v>
      </c>
      <c r="H137" s="31">
        <f t="shared" si="1"/>
        <v>43</v>
      </c>
      <c r="I137" s="164">
        <f t="shared" si="1"/>
        <v>50502256.640000001</v>
      </c>
      <c r="J137" s="31">
        <f t="shared" si="1"/>
        <v>1825</v>
      </c>
      <c r="K137" s="164">
        <f t="shared" si="1"/>
        <v>9508591.9000000004</v>
      </c>
      <c r="L137" s="31">
        <f t="shared" si="1"/>
        <v>319</v>
      </c>
      <c r="M137" s="164">
        <f>SUM(M5:M136)</f>
        <v>27699380.98</v>
      </c>
      <c r="N137" s="31">
        <f>SUM(N5:N136)</f>
        <v>1511</v>
      </c>
      <c r="O137" s="164">
        <f t="shared" si="0"/>
        <v>150398600</v>
      </c>
      <c r="P137" s="31">
        <f t="shared" si="0"/>
        <v>1406</v>
      </c>
      <c r="Q137" s="164">
        <f>SUM(Q5:Q136)</f>
        <v>1747897200</v>
      </c>
      <c r="R137" s="31">
        <f t="shared" si="0"/>
        <v>20469</v>
      </c>
      <c r="S137" s="165">
        <f t="shared" si="0"/>
        <v>292816152.41000003</v>
      </c>
      <c r="T137" s="32">
        <f t="shared" si="0"/>
        <v>2760</v>
      </c>
    </row>
    <row r="138" spans="1:20" x14ac:dyDescent="0.25">
      <c r="D138" s="163"/>
    </row>
  </sheetData>
  <mergeCells count="13">
    <mergeCell ref="B2:Q2"/>
    <mergeCell ref="R1:T1"/>
    <mergeCell ref="S3:T3"/>
    <mergeCell ref="A3:A4"/>
    <mergeCell ref="B3:B4"/>
    <mergeCell ref="C3:D3"/>
    <mergeCell ref="E3:F3"/>
    <mergeCell ref="O3:P3"/>
    <mergeCell ref="Q3:R3"/>
    <mergeCell ref="G3:H3"/>
    <mergeCell ref="I3:J3"/>
    <mergeCell ref="K3:L3"/>
    <mergeCell ref="M3:N3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142"/>
  <sheetViews>
    <sheetView view="pageBreakPreview" topLeftCell="B1" zoomScale="110" zoomScaleNormal="100" zoomScaleSheetLayoutView="110" workbookViewId="0">
      <pane xSplit="2" ySplit="4" topLeftCell="G129" activePane="bottomRight" state="frozen"/>
      <selection activeCell="B1" sqref="B1"/>
      <selection pane="topRight" activeCell="D1" sqref="D1"/>
      <selection pane="bottomLeft" activeCell="B5" sqref="B5"/>
      <selection pane="bottomRight" activeCell="N137" sqref="N137"/>
    </sheetView>
  </sheetViews>
  <sheetFormatPr defaultRowHeight="15" x14ac:dyDescent="0.25"/>
  <cols>
    <col min="1" max="1" width="4" style="3" hidden="1" customWidth="1"/>
    <col min="2" max="2" width="8.5703125" style="138" customWidth="1"/>
    <col min="3" max="3" width="33.28515625" style="1" customWidth="1"/>
    <col min="4" max="4" width="17.140625" style="139" customWidth="1"/>
    <col min="5" max="5" width="15.85546875" style="140" customWidth="1"/>
    <col min="6" max="6" width="18.28515625" style="139" customWidth="1"/>
    <col min="7" max="7" width="14.5703125" style="138" customWidth="1"/>
    <col min="8" max="8" width="17.5703125" style="139" customWidth="1"/>
    <col min="9" max="9" width="15.7109375" style="138" customWidth="1"/>
    <col min="10" max="10" width="16" style="139" customWidth="1"/>
    <col min="11" max="11" width="14.7109375" style="138" customWidth="1"/>
    <col min="12" max="12" width="14.85546875" style="139" customWidth="1"/>
    <col min="13" max="13" width="13.85546875" style="138" customWidth="1"/>
    <col min="14" max="14" width="17.85546875" style="139" customWidth="1"/>
    <col min="15" max="15" width="13.85546875" style="138" customWidth="1"/>
    <col min="16" max="16" width="14.28515625" style="3" bestFit="1" customWidth="1"/>
    <col min="17" max="17" width="15.7109375" style="3" customWidth="1"/>
    <col min="18" max="18" width="14.7109375" style="33" customWidth="1"/>
    <col min="19" max="19" width="14.5703125" style="3" customWidth="1"/>
    <col min="20" max="20" width="13.5703125" style="3" bestFit="1" customWidth="1"/>
    <col min="21" max="16384" width="9.140625" style="3"/>
  </cols>
  <sheetData>
    <row r="1" spans="1:19" s="105" customFormat="1" ht="60" customHeight="1" x14ac:dyDescent="0.25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Q1" s="253" t="s">
        <v>456</v>
      </c>
      <c r="R1" s="253"/>
      <c r="S1" s="253"/>
    </row>
    <row r="2" spans="1:19" customFormat="1" ht="36.75" customHeight="1" thickBot="1" x14ac:dyDescent="0.35">
      <c r="A2" s="172"/>
      <c r="B2" s="179"/>
      <c r="C2" s="259" t="s">
        <v>457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182"/>
    </row>
    <row r="3" spans="1:19" ht="15" customHeight="1" x14ac:dyDescent="0.25">
      <c r="A3" s="260" t="s">
        <v>31</v>
      </c>
      <c r="B3" s="254" t="s">
        <v>30</v>
      </c>
      <c r="C3" s="255" t="s">
        <v>29</v>
      </c>
      <c r="D3" s="263" t="s">
        <v>127</v>
      </c>
      <c r="E3" s="263"/>
      <c r="F3" s="254" t="s">
        <v>126</v>
      </c>
      <c r="G3" s="254"/>
      <c r="H3" s="254" t="s">
        <v>125</v>
      </c>
      <c r="I3" s="254"/>
      <c r="J3" s="254" t="s">
        <v>124</v>
      </c>
      <c r="K3" s="254"/>
      <c r="L3" s="254" t="s">
        <v>123</v>
      </c>
      <c r="M3" s="254"/>
      <c r="N3" s="254" t="s">
        <v>122</v>
      </c>
      <c r="O3" s="254"/>
      <c r="P3" s="254" t="s">
        <v>121</v>
      </c>
      <c r="Q3" s="254"/>
      <c r="R3" s="262" t="s">
        <v>365</v>
      </c>
      <c r="S3" s="262"/>
    </row>
    <row r="4" spans="1:19" ht="30" x14ac:dyDescent="0.25">
      <c r="A4" s="261"/>
      <c r="B4" s="254"/>
      <c r="C4" s="255"/>
      <c r="D4" s="183" t="s">
        <v>128</v>
      </c>
      <c r="E4" s="184" t="s">
        <v>271</v>
      </c>
      <c r="F4" s="183" t="s">
        <v>128</v>
      </c>
      <c r="G4" s="184" t="s">
        <v>271</v>
      </c>
      <c r="H4" s="183" t="s">
        <v>128</v>
      </c>
      <c r="I4" s="184" t="s">
        <v>271</v>
      </c>
      <c r="J4" s="183" t="s">
        <v>128</v>
      </c>
      <c r="K4" s="184" t="s">
        <v>271</v>
      </c>
      <c r="L4" s="183" t="s">
        <v>128</v>
      </c>
      <c r="M4" s="184" t="s">
        <v>271</v>
      </c>
      <c r="N4" s="183" t="s">
        <v>1</v>
      </c>
      <c r="O4" s="184" t="s">
        <v>271</v>
      </c>
      <c r="P4" s="183" t="s">
        <v>1</v>
      </c>
      <c r="Q4" s="184" t="s">
        <v>271</v>
      </c>
      <c r="R4" s="183" t="s">
        <v>73</v>
      </c>
      <c r="S4" s="184" t="s">
        <v>271</v>
      </c>
    </row>
    <row r="5" spans="1:19" x14ac:dyDescent="0.25">
      <c r="A5" s="141">
        <v>1</v>
      </c>
      <c r="B5" s="142">
        <v>560001</v>
      </c>
      <c r="C5" s="5" t="s">
        <v>15</v>
      </c>
      <c r="D5" s="27">
        <v>6956172.8099999996</v>
      </c>
      <c r="E5" s="28">
        <v>3750</v>
      </c>
      <c r="F5" s="27">
        <v>6872527.0999999996</v>
      </c>
      <c r="G5" s="28">
        <v>3200</v>
      </c>
      <c r="H5" s="27">
        <v>8074225.0700000003</v>
      </c>
      <c r="I5" s="28">
        <v>11000</v>
      </c>
      <c r="J5" s="27">
        <v>3947008.48</v>
      </c>
      <c r="K5" s="28">
        <v>2500</v>
      </c>
      <c r="L5" s="27"/>
      <c r="M5" s="28"/>
      <c r="N5" s="27"/>
      <c r="O5" s="28"/>
      <c r="P5" s="143"/>
      <c r="Q5" s="143"/>
      <c r="R5" s="9">
        <f>[3]Лист1!$I$30</f>
        <v>4858017.4000000004</v>
      </c>
      <c r="S5" s="10">
        <f>[3]Лист1!$H$30</f>
        <v>1070</v>
      </c>
    </row>
    <row r="6" spans="1:19" x14ac:dyDescent="0.25">
      <c r="A6" s="141">
        <v>2</v>
      </c>
      <c r="B6" s="142">
        <v>560264</v>
      </c>
      <c r="C6" s="5" t="s">
        <v>24</v>
      </c>
      <c r="D6" s="27">
        <v>10004021.85</v>
      </c>
      <c r="E6" s="28">
        <v>6450</v>
      </c>
      <c r="F6" s="27">
        <v>6604637.0099999998</v>
      </c>
      <c r="G6" s="28">
        <v>3800</v>
      </c>
      <c r="H6" s="27">
        <v>15754095.51</v>
      </c>
      <c r="I6" s="28">
        <v>19950</v>
      </c>
      <c r="J6" s="27">
        <v>14257034.949999999</v>
      </c>
      <c r="K6" s="28">
        <v>7340</v>
      </c>
      <c r="L6" s="27">
        <v>1782222.1</v>
      </c>
      <c r="M6" s="28">
        <v>2100</v>
      </c>
      <c r="N6" s="27"/>
      <c r="O6" s="28"/>
      <c r="P6" s="143"/>
      <c r="Q6" s="143"/>
      <c r="R6" s="134"/>
      <c r="S6" s="143"/>
    </row>
    <row r="7" spans="1:19" x14ac:dyDescent="0.25">
      <c r="A7" s="141" t="e">
        <v>#REF!</v>
      </c>
      <c r="B7" s="142">
        <v>560259</v>
      </c>
      <c r="C7" s="5" t="s">
        <v>33</v>
      </c>
      <c r="D7" s="27">
        <v>0</v>
      </c>
      <c r="E7" s="28"/>
      <c r="F7" s="27">
        <v>0</v>
      </c>
      <c r="G7" s="28"/>
      <c r="H7" s="27">
        <v>647665.72</v>
      </c>
      <c r="I7" s="28">
        <v>850</v>
      </c>
      <c r="J7" s="27">
        <v>935063.41</v>
      </c>
      <c r="K7" s="28">
        <v>745</v>
      </c>
      <c r="L7" s="27"/>
      <c r="M7" s="28"/>
      <c r="N7" s="27"/>
      <c r="O7" s="28"/>
      <c r="P7" s="143"/>
      <c r="Q7" s="143"/>
      <c r="R7" s="134"/>
      <c r="S7" s="143"/>
    </row>
    <row r="8" spans="1:19" x14ac:dyDescent="0.25">
      <c r="A8" s="141">
        <v>6</v>
      </c>
      <c r="B8" s="142">
        <v>560220</v>
      </c>
      <c r="C8" s="5" t="s">
        <v>18</v>
      </c>
      <c r="D8" s="27">
        <v>1074666.49</v>
      </c>
      <c r="E8" s="28">
        <v>850</v>
      </c>
      <c r="F8" s="27">
        <v>0</v>
      </c>
      <c r="G8" s="28"/>
      <c r="H8" s="27">
        <v>4954463.2699999996</v>
      </c>
      <c r="I8" s="28">
        <v>7500</v>
      </c>
      <c r="J8" s="27">
        <v>863909.72</v>
      </c>
      <c r="K8" s="28">
        <v>700</v>
      </c>
      <c r="L8" s="27"/>
      <c r="M8" s="28"/>
      <c r="N8" s="27"/>
      <c r="O8" s="28"/>
      <c r="P8" s="143"/>
      <c r="Q8" s="143"/>
      <c r="R8" s="134"/>
      <c r="S8" s="143"/>
    </row>
    <row r="9" spans="1:19" x14ac:dyDescent="0.25">
      <c r="A9" s="141"/>
      <c r="B9" s="142">
        <v>560263</v>
      </c>
      <c r="C9" s="5" t="s">
        <v>129</v>
      </c>
      <c r="D9" s="27"/>
      <c r="E9" s="28"/>
      <c r="F9" s="27"/>
      <c r="G9" s="28"/>
      <c r="H9" s="27"/>
      <c r="I9" s="28"/>
      <c r="J9" s="27"/>
      <c r="K9" s="28"/>
      <c r="L9" s="27"/>
      <c r="M9" s="28"/>
      <c r="N9" s="27"/>
      <c r="O9" s="28"/>
      <c r="P9" s="143"/>
      <c r="Q9" s="143"/>
      <c r="R9" s="134"/>
      <c r="S9" s="143"/>
    </row>
    <row r="10" spans="1:19" x14ac:dyDescent="0.25">
      <c r="A10" s="141" t="e">
        <v>#REF!</v>
      </c>
      <c r="B10" s="142">
        <v>560144</v>
      </c>
      <c r="C10" s="5" t="s">
        <v>34</v>
      </c>
      <c r="D10" s="27">
        <v>0</v>
      </c>
      <c r="E10" s="28"/>
      <c r="F10" s="27">
        <v>0</v>
      </c>
      <c r="G10" s="28"/>
      <c r="H10" s="27">
        <v>0</v>
      </c>
      <c r="I10" s="28">
        <v>0</v>
      </c>
      <c r="J10" s="27">
        <v>0</v>
      </c>
      <c r="K10" s="28"/>
      <c r="L10" s="27"/>
      <c r="M10" s="28"/>
      <c r="N10" s="27">
        <v>13601280</v>
      </c>
      <c r="O10" s="28">
        <v>30800</v>
      </c>
      <c r="P10" s="143"/>
      <c r="Q10" s="143"/>
      <c r="R10" s="134"/>
      <c r="S10" s="143"/>
    </row>
    <row r="11" spans="1:19" x14ac:dyDescent="0.25">
      <c r="A11" s="141"/>
      <c r="B11" s="142">
        <v>560266</v>
      </c>
      <c r="C11" s="5" t="s">
        <v>130</v>
      </c>
      <c r="D11" s="27"/>
      <c r="E11" s="28"/>
      <c r="F11" s="27"/>
      <c r="G11" s="28"/>
      <c r="H11" s="27"/>
      <c r="I11" s="28"/>
      <c r="J11" s="27"/>
      <c r="K11" s="28"/>
      <c r="L11" s="27"/>
      <c r="M11" s="28"/>
      <c r="N11" s="27"/>
      <c r="O11" s="28"/>
      <c r="P11" s="143"/>
      <c r="Q11" s="143"/>
      <c r="R11" s="134"/>
      <c r="S11" s="143"/>
    </row>
    <row r="12" spans="1:19" x14ac:dyDescent="0.25">
      <c r="A12" s="141">
        <v>14</v>
      </c>
      <c r="B12" s="142">
        <v>560007</v>
      </c>
      <c r="C12" s="5" t="s">
        <v>25</v>
      </c>
      <c r="D12" s="27">
        <v>23434185.260000002</v>
      </c>
      <c r="E12" s="28">
        <v>8240</v>
      </c>
      <c r="F12" s="27">
        <v>15834570.060000001</v>
      </c>
      <c r="G12" s="28">
        <v>4331</v>
      </c>
      <c r="H12" s="27">
        <v>753078.22</v>
      </c>
      <c r="I12" s="28">
        <v>1140</v>
      </c>
      <c r="J12" s="27">
        <v>20970334.199999999</v>
      </c>
      <c r="K12" s="28">
        <v>9320</v>
      </c>
      <c r="L12" s="27">
        <v>24625397.940000001</v>
      </c>
      <c r="M12" s="28">
        <v>16000</v>
      </c>
      <c r="N12" s="27"/>
      <c r="O12" s="28"/>
      <c r="P12" s="143"/>
      <c r="Q12" s="143"/>
      <c r="R12" s="9">
        <f>[3]Лист1!$E$30</f>
        <v>15845920.689999999</v>
      </c>
      <c r="S12" s="10">
        <f>[3]Лист1!$D$30</f>
        <v>6869</v>
      </c>
    </row>
    <row r="13" spans="1:19" x14ac:dyDescent="0.25">
      <c r="A13" s="141">
        <v>15</v>
      </c>
      <c r="B13" s="142">
        <v>560008</v>
      </c>
      <c r="C13" s="5" t="s">
        <v>27</v>
      </c>
      <c r="D13" s="27">
        <v>11697275.310000001</v>
      </c>
      <c r="E13" s="28">
        <v>3830</v>
      </c>
      <c r="F13" s="27">
        <v>11253228.289999999</v>
      </c>
      <c r="G13" s="28">
        <v>3000</v>
      </c>
      <c r="H13" s="27">
        <v>1903805.13</v>
      </c>
      <c r="I13" s="28">
        <v>2200</v>
      </c>
      <c r="J13" s="27">
        <v>7096672.7699999996</v>
      </c>
      <c r="K13" s="28">
        <v>3400</v>
      </c>
      <c r="L13" s="27">
        <v>5855141.2199999997</v>
      </c>
      <c r="M13" s="28">
        <v>4500</v>
      </c>
      <c r="N13" s="27"/>
      <c r="O13" s="28"/>
      <c r="P13" s="143"/>
      <c r="Q13" s="143"/>
      <c r="R13" s="9">
        <f>[3]Лист1!$G$30</f>
        <v>3414821.5</v>
      </c>
      <c r="S13" s="10">
        <f>[3]Лист1!$F$30</f>
        <v>1500</v>
      </c>
    </row>
    <row r="14" spans="1:19" x14ac:dyDescent="0.25">
      <c r="A14" s="141"/>
      <c r="B14" s="142" t="s">
        <v>131</v>
      </c>
      <c r="C14" s="5" t="s">
        <v>132</v>
      </c>
      <c r="D14" s="27"/>
      <c r="E14" s="28"/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143"/>
      <c r="Q14" s="143"/>
      <c r="R14" s="134"/>
      <c r="S14" s="143"/>
    </row>
    <row r="15" spans="1:19" x14ac:dyDescent="0.25">
      <c r="A15" s="141">
        <v>17</v>
      </c>
      <c r="B15" s="142">
        <v>560023</v>
      </c>
      <c r="C15" s="5" t="s">
        <v>20</v>
      </c>
      <c r="D15" s="27">
        <v>7158975.0700000003</v>
      </c>
      <c r="E15" s="28">
        <v>5146</v>
      </c>
      <c r="F15" s="27">
        <v>0</v>
      </c>
      <c r="G15" s="28"/>
      <c r="H15" s="27">
        <v>0</v>
      </c>
      <c r="I15" s="28"/>
      <c r="J15" s="27">
        <v>2037661.17</v>
      </c>
      <c r="K15" s="28">
        <v>1050</v>
      </c>
      <c r="L15" s="27"/>
      <c r="M15" s="28"/>
      <c r="N15" s="27">
        <v>15456000</v>
      </c>
      <c r="O15" s="28">
        <v>35000</v>
      </c>
      <c r="P15" s="143"/>
      <c r="Q15" s="143"/>
      <c r="R15" s="134"/>
      <c r="S15" s="143"/>
    </row>
    <row r="16" spans="1:19" x14ac:dyDescent="0.25">
      <c r="A16" s="141"/>
      <c r="B16" s="142" t="s">
        <v>133</v>
      </c>
      <c r="C16" s="5" t="s">
        <v>134</v>
      </c>
      <c r="D16" s="27"/>
      <c r="E16" s="28"/>
      <c r="F16" s="27"/>
      <c r="G16" s="28"/>
      <c r="H16" s="27"/>
      <c r="I16" s="28"/>
      <c r="J16" s="27"/>
      <c r="K16" s="28"/>
      <c r="L16" s="27"/>
      <c r="M16" s="28"/>
      <c r="N16" s="27"/>
      <c r="O16" s="28"/>
      <c r="P16" s="143"/>
      <c r="Q16" s="143"/>
      <c r="R16" s="134"/>
      <c r="S16" s="143"/>
    </row>
    <row r="17" spans="1:19" x14ac:dyDescent="0.25">
      <c r="A17" s="141" t="e">
        <v>#REF!</v>
      </c>
      <c r="B17" s="142">
        <v>560255</v>
      </c>
      <c r="C17" s="5" t="s">
        <v>35</v>
      </c>
      <c r="D17" s="27">
        <v>0</v>
      </c>
      <c r="E17" s="28"/>
      <c r="F17" s="27">
        <v>0</v>
      </c>
      <c r="G17" s="28"/>
      <c r="H17" s="27">
        <v>0</v>
      </c>
      <c r="I17" s="28"/>
      <c r="J17" s="27">
        <v>3544375.23</v>
      </c>
      <c r="K17" s="28">
        <v>1470</v>
      </c>
      <c r="L17" s="27"/>
      <c r="M17" s="28"/>
      <c r="N17" s="27"/>
      <c r="O17" s="28"/>
      <c r="P17" s="143"/>
      <c r="Q17" s="143"/>
      <c r="R17" s="134"/>
      <c r="S17" s="143"/>
    </row>
    <row r="18" spans="1:19" x14ac:dyDescent="0.25">
      <c r="A18" s="141"/>
      <c r="B18" s="142">
        <v>560253</v>
      </c>
      <c r="C18" s="5" t="s">
        <v>136</v>
      </c>
      <c r="D18" s="27"/>
      <c r="E18" s="28"/>
      <c r="F18" s="27"/>
      <c r="G18" s="28"/>
      <c r="H18" s="27"/>
      <c r="I18" s="28"/>
      <c r="J18" s="27"/>
      <c r="K18" s="28"/>
      <c r="L18" s="27"/>
      <c r="M18" s="28"/>
      <c r="N18" s="27"/>
      <c r="O18" s="28"/>
      <c r="P18" s="143"/>
      <c r="Q18" s="143"/>
      <c r="R18" s="134"/>
      <c r="S18" s="143"/>
    </row>
    <row r="19" spans="1:19" x14ac:dyDescent="0.25">
      <c r="A19" s="141"/>
      <c r="B19" s="142">
        <v>560261</v>
      </c>
      <c r="C19" s="5" t="s">
        <v>137</v>
      </c>
      <c r="D19" s="27"/>
      <c r="E19" s="28"/>
      <c r="F19" s="27"/>
      <c r="G19" s="28"/>
      <c r="H19" s="27"/>
      <c r="I19" s="28"/>
      <c r="J19" s="27"/>
      <c r="K19" s="28"/>
      <c r="L19" s="27"/>
      <c r="M19" s="28"/>
      <c r="N19" s="27"/>
      <c r="O19" s="28"/>
      <c r="P19" s="143"/>
      <c r="Q19" s="143"/>
      <c r="R19" s="134"/>
      <c r="S19" s="143"/>
    </row>
    <row r="20" spans="1:19" ht="30" x14ac:dyDescent="0.25">
      <c r="A20" s="141" t="e">
        <v>#REF!</v>
      </c>
      <c r="B20" s="142">
        <v>560014</v>
      </c>
      <c r="C20" s="5" t="s">
        <v>36</v>
      </c>
      <c r="D20" s="27">
        <v>0</v>
      </c>
      <c r="E20" s="28"/>
      <c r="F20" s="27">
        <v>0</v>
      </c>
      <c r="G20" s="28"/>
      <c r="H20" s="27">
        <v>212012.66</v>
      </c>
      <c r="I20" s="28">
        <v>305</v>
      </c>
      <c r="J20" s="27">
        <v>0</v>
      </c>
      <c r="K20" s="28"/>
      <c r="L20" s="27"/>
      <c r="M20" s="28"/>
      <c r="N20" s="27">
        <v>6624000</v>
      </c>
      <c r="O20" s="28">
        <v>15000</v>
      </c>
      <c r="P20" s="143"/>
      <c r="Q20" s="143"/>
      <c r="R20" s="134"/>
      <c r="S20" s="143"/>
    </row>
    <row r="21" spans="1:19" x14ac:dyDescent="0.25">
      <c r="A21" s="141">
        <v>30</v>
      </c>
      <c r="B21" s="142">
        <v>560267</v>
      </c>
      <c r="C21" s="5" t="s">
        <v>14</v>
      </c>
      <c r="D21" s="27">
        <v>14404114.93</v>
      </c>
      <c r="E21" s="28">
        <v>10539</v>
      </c>
      <c r="F21" s="27">
        <v>0</v>
      </c>
      <c r="G21" s="28"/>
      <c r="H21" s="27">
        <v>10581425.310000001</v>
      </c>
      <c r="I21" s="28">
        <v>14250</v>
      </c>
      <c r="J21" s="27">
        <v>4728951.0999999996</v>
      </c>
      <c r="K21" s="28">
        <v>3700</v>
      </c>
      <c r="L21" s="27">
        <v>1769960.5</v>
      </c>
      <c r="M21" s="28">
        <v>2200</v>
      </c>
      <c r="N21" s="27">
        <v>13248000</v>
      </c>
      <c r="O21" s="28">
        <v>30000</v>
      </c>
      <c r="P21" s="143"/>
      <c r="Q21" s="143"/>
      <c r="R21" s="134"/>
      <c r="S21" s="143"/>
    </row>
    <row r="22" spans="1:19" x14ac:dyDescent="0.25">
      <c r="A22" s="141"/>
      <c r="B22" s="142">
        <v>560020</v>
      </c>
      <c r="C22" s="5" t="s">
        <v>138</v>
      </c>
      <c r="D22" s="27"/>
      <c r="E22" s="28"/>
      <c r="F22" s="27"/>
      <c r="G22" s="28"/>
      <c r="H22" s="27"/>
      <c r="I22" s="28"/>
      <c r="J22" s="27"/>
      <c r="K22" s="28"/>
      <c r="L22" s="27"/>
      <c r="M22" s="28"/>
      <c r="N22" s="27"/>
      <c r="O22" s="28"/>
      <c r="P22" s="143"/>
      <c r="Q22" s="143"/>
      <c r="R22" s="134"/>
      <c r="S22" s="143"/>
    </row>
    <row r="23" spans="1:19" ht="30" x14ac:dyDescent="0.25">
      <c r="A23" s="141">
        <v>34</v>
      </c>
      <c r="B23" s="142">
        <v>560268</v>
      </c>
      <c r="C23" s="5" t="s">
        <v>21</v>
      </c>
      <c r="D23" s="27">
        <v>10483907.560000001</v>
      </c>
      <c r="E23" s="28">
        <v>7019</v>
      </c>
      <c r="F23" s="27">
        <v>0</v>
      </c>
      <c r="G23" s="28"/>
      <c r="H23" s="27">
        <v>7613640.9800000004</v>
      </c>
      <c r="I23" s="28">
        <v>10331</v>
      </c>
      <c r="J23" s="27">
        <v>13726710.859999999</v>
      </c>
      <c r="K23" s="28">
        <v>8624</v>
      </c>
      <c r="L23" s="27"/>
      <c r="M23" s="28"/>
      <c r="N23" s="27">
        <v>6624000</v>
      </c>
      <c r="O23" s="28">
        <v>15000</v>
      </c>
      <c r="P23" s="143"/>
      <c r="Q23" s="143"/>
      <c r="R23" s="9">
        <f>[3]Лист1!$M$30</f>
        <v>263713</v>
      </c>
      <c r="S23" s="10">
        <f>[3]Лист1!$L$30</f>
        <v>100</v>
      </c>
    </row>
    <row r="24" spans="1:19" x14ac:dyDescent="0.25">
      <c r="A24" s="141" t="e">
        <v>#REF!</v>
      </c>
      <c r="B24" s="142">
        <v>560024</v>
      </c>
      <c r="C24" s="5" t="s">
        <v>37</v>
      </c>
      <c r="D24" s="27">
        <v>0</v>
      </c>
      <c r="E24" s="28"/>
      <c r="F24" s="27">
        <v>0</v>
      </c>
      <c r="G24" s="28"/>
      <c r="H24" s="27">
        <v>7899375.0099999998</v>
      </c>
      <c r="I24" s="28">
        <v>11900</v>
      </c>
      <c r="J24" s="27">
        <v>2344897.81</v>
      </c>
      <c r="K24" s="28">
        <v>1900</v>
      </c>
      <c r="L24" s="27"/>
      <c r="M24" s="28"/>
      <c r="N24" s="27"/>
      <c r="O24" s="28"/>
      <c r="P24" s="143"/>
      <c r="Q24" s="143"/>
      <c r="R24" s="134"/>
      <c r="S24" s="143"/>
    </row>
    <row r="25" spans="1:19" x14ac:dyDescent="0.25">
      <c r="A25" s="141"/>
      <c r="B25" s="142">
        <v>560265</v>
      </c>
      <c r="C25" s="5" t="s">
        <v>139</v>
      </c>
      <c r="D25" s="27"/>
      <c r="E25" s="28"/>
      <c r="F25" s="27"/>
      <c r="G25" s="28"/>
      <c r="H25" s="27"/>
      <c r="I25" s="28"/>
      <c r="J25" s="27"/>
      <c r="K25" s="28"/>
      <c r="L25" s="27"/>
      <c r="M25" s="28"/>
      <c r="N25" s="27"/>
      <c r="O25" s="28"/>
      <c r="P25" s="143"/>
      <c r="Q25" s="143"/>
      <c r="R25" s="134"/>
      <c r="S25" s="143"/>
    </row>
    <row r="26" spans="1:19" x14ac:dyDescent="0.25">
      <c r="A26" s="141"/>
      <c r="B26" s="142" t="s">
        <v>140</v>
      </c>
      <c r="C26" s="5" t="s">
        <v>141</v>
      </c>
      <c r="D26" s="27"/>
      <c r="E26" s="28"/>
      <c r="F26" s="27"/>
      <c r="G26" s="28"/>
      <c r="H26" s="27"/>
      <c r="I26" s="28"/>
      <c r="J26" s="27"/>
      <c r="K26" s="28"/>
      <c r="L26" s="27"/>
      <c r="M26" s="28"/>
      <c r="N26" s="27"/>
      <c r="O26" s="28"/>
      <c r="P26" s="143"/>
      <c r="Q26" s="143"/>
      <c r="R26" s="134"/>
      <c r="S26" s="143"/>
    </row>
    <row r="27" spans="1:19" x14ac:dyDescent="0.25">
      <c r="A27" s="141" t="e">
        <v>#REF!</v>
      </c>
      <c r="B27" s="142">
        <v>560033</v>
      </c>
      <c r="C27" s="5" t="s">
        <v>38</v>
      </c>
      <c r="D27" s="27">
        <v>0</v>
      </c>
      <c r="E27" s="28"/>
      <c r="F27" s="27">
        <v>0</v>
      </c>
      <c r="G27" s="28"/>
      <c r="H27" s="27">
        <v>237814.44</v>
      </c>
      <c r="I27" s="28">
        <v>360</v>
      </c>
      <c r="J27" s="27">
        <v>0</v>
      </c>
      <c r="K27" s="28"/>
      <c r="L27" s="27"/>
      <c r="M27" s="28"/>
      <c r="N27" s="27"/>
      <c r="O27" s="28"/>
      <c r="P27" s="143"/>
      <c r="Q27" s="143"/>
      <c r="R27" s="134"/>
      <c r="S27" s="143"/>
    </row>
    <row r="28" spans="1:19" s="149" customFormat="1" x14ac:dyDescent="0.25">
      <c r="A28" s="144"/>
      <c r="B28" s="145">
        <v>560325</v>
      </c>
      <c r="C28" s="7" t="s">
        <v>470</v>
      </c>
      <c r="D28" s="27">
        <v>4889075.78</v>
      </c>
      <c r="E28" s="146">
        <v>3532</v>
      </c>
      <c r="F28" s="27">
        <v>4855491.21</v>
      </c>
      <c r="G28" s="146">
        <v>2700</v>
      </c>
      <c r="H28" s="27">
        <v>6227328</v>
      </c>
      <c r="I28" s="146">
        <v>8695</v>
      </c>
      <c r="J28" s="27">
        <v>6368797.2000000002</v>
      </c>
      <c r="K28" s="146">
        <v>4970</v>
      </c>
      <c r="L28" s="27">
        <v>408998.33</v>
      </c>
      <c r="M28" s="146">
        <v>500</v>
      </c>
      <c r="N28" s="147"/>
      <c r="O28" s="146"/>
      <c r="P28" s="148"/>
      <c r="Q28" s="148"/>
      <c r="R28" s="136"/>
      <c r="S28" s="143"/>
    </row>
    <row r="29" spans="1:19" x14ac:dyDescent="0.25">
      <c r="A29" s="141" t="e">
        <v>#REF!</v>
      </c>
      <c r="B29" s="142">
        <v>560035</v>
      </c>
      <c r="C29" s="5" t="s">
        <v>39</v>
      </c>
      <c r="D29" s="27">
        <v>0</v>
      </c>
      <c r="E29" s="28"/>
      <c r="F29" s="27">
        <v>0</v>
      </c>
      <c r="G29" s="28"/>
      <c r="H29" s="27">
        <v>2424497.4</v>
      </c>
      <c r="I29" s="28">
        <v>3618</v>
      </c>
      <c r="J29" s="27">
        <v>2826219.04</v>
      </c>
      <c r="K29" s="28">
        <v>2290</v>
      </c>
      <c r="L29" s="27"/>
      <c r="M29" s="28"/>
      <c r="N29" s="27">
        <v>8134272</v>
      </c>
      <c r="O29" s="28">
        <v>18420</v>
      </c>
      <c r="P29" s="143"/>
      <c r="Q29" s="143"/>
      <c r="R29" s="134"/>
      <c r="S29" s="143"/>
    </row>
    <row r="30" spans="1:19" x14ac:dyDescent="0.25">
      <c r="A30" s="141"/>
      <c r="B30" s="142" t="s">
        <v>142</v>
      </c>
      <c r="C30" s="5" t="s">
        <v>143</v>
      </c>
      <c r="D30" s="27"/>
      <c r="E30" s="28"/>
      <c r="F30" s="27"/>
      <c r="G30" s="28"/>
      <c r="H30" s="27"/>
      <c r="I30" s="28"/>
      <c r="J30" s="27"/>
      <c r="K30" s="28"/>
      <c r="L30" s="27"/>
      <c r="M30" s="28"/>
      <c r="N30" s="27"/>
      <c r="O30" s="28"/>
      <c r="P30" s="143"/>
      <c r="Q30" s="143"/>
      <c r="R30" s="134"/>
      <c r="S30" s="143"/>
    </row>
    <row r="31" spans="1:19" x14ac:dyDescent="0.25">
      <c r="A31" s="141"/>
      <c r="B31" s="142" t="s">
        <v>144</v>
      </c>
      <c r="C31" s="5" t="s">
        <v>145</v>
      </c>
      <c r="D31" s="27"/>
      <c r="E31" s="28"/>
      <c r="F31" s="27"/>
      <c r="G31" s="28"/>
      <c r="H31" s="27"/>
      <c r="I31" s="28"/>
      <c r="J31" s="27"/>
      <c r="K31" s="28"/>
      <c r="L31" s="27"/>
      <c r="M31" s="28"/>
      <c r="N31" s="27"/>
      <c r="O31" s="28"/>
      <c r="P31" s="143"/>
      <c r="Q31" s="143"/>
      <c r="R31" s="134"/>
      <c r="S31" s="143"/>
    </row>
    <row r="32" spans="1:19" x14ac:dyDescent="0.25">
      <c r="A32" s="141"/>
      <c r="B32" s="142" t="s">
        <v>146</v>
      </c>
      <c r="C32" s="5" t="s">
        <v>147</v>
      </c>
      <c r="D32" s="27"/>
      <c r="E32" s="28"/>
      <c r="F32" s="27"/>
      <c r="G32" s="28"/>
      <c r="H32" s="27"/>
      <c r="I32" s="28"/>
      <c r="J32" s="27"/>
      <c r="K32" s="28"/>
      <c r="L32" s="27"/>
      <c r="M32" s="28"/>
      <c r="N32" s="27"/>
      <c r="O32" s="28"/>
      <c r="P32" s="143"/>
      <c r="Q32" s="143"/>
      <c r="R32" s="134"/>
      <c r="S32" s="143"/>
    </row>
    <row r="33" spans="1:19" x14ac:dyDescent="0.25">
      <c r="A33" s="141">
        <v>70</v>
      </c>
      <c r="B33" s="142">
        <v>560206</v>
      </c>
      <c r="C33" s="5" t="s">
        <v>16</v>
      </c>
      <c r="D33" s="27">
        <v>19128776.84</v>
      </c>
      <c r="E33" s="28">
        <v>8992</v>
      </c>
      <c r="F33" s="27">
        <v>0</v>
      </c>
      <c r="G33" s="28"/>
      <c r="H33" s="27">
        <v>2034915.44</v>
      </c>
      <c r="I33" s="28">
        <v>2950</v>
      </c>
      <c r="J33" s="27">
        <v>5073896.16</v>
      </c>
      <c r="K33" s="28">
        <v>4115</v>
      </c>
      <c r="L33" s="27"/>
      <c r="M33" s="28"/>
      <c r="N33" s="27"/>
      <c r="O33" s="28"/>
      <c r="P33" s="143"/>
      <c r="Q33" s="143"/>
      <c r="R33" s="134"/>
      <c r="S33" s="143"/>
    </row>
    <row r="34" spans="1:19" x14ac:dyDescent="0.25">
      <c r="A34" s="141" t="e">
        <v>#REF!</v>
      </c>
      <c r="B34" s="142">
        <v>560041</v>
      </c>
      <c r="C34" s="5" t="s">
        <v>40</v>
      </c>
      <c r="D34" s="27">
        <v>0</v>
      </c>
      <c r="E34" s="28"/>
      <c r="F34" s="27">
        <v>0</v>
      </c>
      <c r="G34" s="28"/>
      <c r="H34" s="27">
        <v>1387249.72</v>
      </c>
      <c r="I34" s="28">
        <v>2100</v>
      </c>
      <c r="J34" s="27">
        <v>246831.35</v>
      </c>
      <c r="K34" s="28">
        <v>200</v>
      </c>
      <c r="L34" s="27"/>
      <c r="M34" s="28"/>
      <c r="N34" s="27"/>
      <c r="O34" s="28"/>
      <c r="P34" s="143"/>
      <c r="Q34" s="143"/>
      <c r="R34" s="134"/>
      <c r="S34" s="143"/>
    </row>
    <row r="35" spans="1:19" x14ac:dyDescent="0.25">
      <c r="A35" s="141"/>
      <c r="B35" s="142" t="s">
        <v>148</v>
      </c>
      <c r="C35" s="5" t="s">
        <v>149</v>
      </c>
      <c r="D35" s="27"/>
      <c r="E35" s="28"/>
      <c r="F35" s="27"/>
      <c r="G35" s="28"/>
      <c r="H35" s="27"/>
      <c r="I35" s="28"/>
      <c r="J35" s="27"/>
      <c r="K35" s="28"/>
      <c r="L35" s="27"/>
      <c r="M35" s="28"/>
      <c r="N35" s="27"/>
      <c r="O35" s="28"/>
      <c r="P35" s="143"/>
      <c r="Q35" s="143"/>
      <c r="R35" s="134"/>
      <c r="S35" s="143"/>
    </row>
    <row r="36" spans="1:19" x14ac:dyDescent="0.25">
      <c r="A36" s="141" t="e">
        <v>#REF!</v>
      </c>
      <c r="B36" s="142">
        <v>560043</v>
      </c>
      <c r="C36" s="5" t="s">
        <v>41</v>
      </c>
      <c r="D36" s="27">
        <v>0</v>
      </c>
      <c r="E36" s="28"/>
      <c r="F36" s="27">
        <v>0</v>
      </c>
      <c r="G36" s="28"/>
      <c r="H36" s="27">
        <v>1767328.33</v>
      </c>
      <c r="I36" s="28">
        <v>2600</v>
      </c>
      <c r="J36" s="27">
        <v>1563949.23</v>
      </c>
      <c r="K36" s="28">
        <v>1100</v>
      </c>
      <c r="L36" s="27"/>
      <c r="M36" s="28"/>
      <c r="N36" s="27"/>
      <c r="O36" s="28"/>
      <c r="P36" s="143"/>
      <c r="Q36" s="143"/>
      <c r="R36" s="134"/>
      <c r="S36" s="143"/>
    </row>
    <row r="37" spans="1:19" x14ac:dyDescent="0.25">
      <c r="A37" s="141">
        <v>85</v>
      </c>
      <c r="B37" s="142">
        <v>560214</v>
      </c>
      <c r="C37" s="5" t="s">
        <v>13</v>
      </c>
      <c r="D37" s="27">
        <v>12590708.25</v>
      </c>
      <c r="E37" s="28">
        <v>6894</v>
      </c>
      <c r="F37" s="27">
        <v>14265419.189999999</v>
      </c>
      <c r="G37" s="28">
        <v>4786</v>
      </c>
      <c r="H37" s="27">
        <v>8114141.8899999997</v>
      </c>
      <c r="I37" s="28">
        <v>10822</v>
      </c>
      <c r="J37" s="27">
        <v>10011191.15</v>
      </c>
      <c r="K37" s="28">
        <v>7401</v>
      </c>
      <c r="L37" s="27">
        <v>3960205.4</v>
      </c>
      <c r="M37" s="28">
        <v>3900</v>
      </c>
      <c r="N37" s="27">
        <v>2442048</v>
      </c>
      <c r="O37" s="28">
        <v>5530</v>
      </c>
      <c r="P37" s="143"/>
      <c r="Q37" s="143"/>
      <c r="R37" s="9">
        <f>[3]Лист1!$K$30</f>
        <v>527531.80000000005</v>
      </c>
      <c r="S37" s="10">
        <f>[3]Лист1!$J$30</f>
        <v>240</v>
      </c>
    </row>
    <row r="38" spans="1:19" x14ac:dyDescent="0.25">
      <c r="A38" s="141">
        <v>90</v>
      </c>
      <c r="B38" s="142">
        <v>560275</v>
      </c>
      <c r="C38" s="5" t="s">
        <v>12</v>
      </c>
      <c r="D38" s="27">
        <v>6240870.7400000002</v>
      </c>
      <c r="E38" s="28">
        <v>4480</v>
      </c>
      <c r="F38" s="27">
        <v>0</v>
      </c>
      <c r="G38" s="28"/>
      <c r="H38" s="27">
        <v>2849644.4</v>
      </c>
      <c r="I38" s="28">
        <v>4050</v>
      </c>
      <c r="J38" s="27">
        <v>3488988.14</v>
      </c>
      <c r="K38" s="28">
        <v>2660</v>
      </c>
      <c r="L38" s="27"/>
      <c r="M38" s="28"/>
      <c r="N38" s="27"/>
      <c r="O38" s="28"/>
      <c r="P38" s="143"/>
      <c r="Q38" s="143"/>
      <c r="R38" s="134"/>
      <c r="S38" s="143"/>
    </row>
    <row r="39" spans="1:19" x14ac:dyDescent="0.25">
      <c r="A39" s="141"/>
      <c r="B39" s="142" t="s">
        <v>150</v>
      </c>
      <c r="C39" s="5" t="s">
        <v>151</v>
      </c>
      <c r="D39" s="27"/>
      <c r="E39" s="28"/>
      <c r="F39" s="27"/>
      <c r="G39" s="28"/>
      <c r="H39" s="27"/>
      <c r="I39" s="28"/>
      <c r="J39" s="27"/>
      <c r="K39" s="28"/>
      <c r="L39" s="27"/>
      <c r="M39" s="28"/>
      <c r="N39" s="27"/>
      <c r="O39" s="28"/>
      <c r="P39" s="143"/>
      <c r="Q39" s="143"/>
      <c r="R39" s="134"/>
      <c r="S39" s="143"/>
    </row>
    <row r="40" spans="1:19" x14ac:dyDescent="0.25">
      <c r="A40" s="141">
        <v>100</v>
      </c>
      <c r="B40" s="142">
        <v>560269</v>
      </c>
      <c r="C40" s="5" t="s">
        <v>22</v>
      </c>
      <c r="D40" s="27">
        <v>3310775.4</v>
      </c>
      <c r="E40" s="28">
        <v>2291</v>
      </c>
      <c r="F40" s="27">
        <v>0</v>
      </c>
      <c r="G40" s="28"/>
      <c r="H40" s="27">
        <v>2299665.34</v>
      </c>
      <c r="I40" s="28">
        <v>3196</v>
      </c>
      <c r="J40" s="27">
        <v>2261672.66</v>
      </c>
      <c r="K40" s="28">
        <v>1575</v>
      </c>
      <c r="L40" s="27"/>
      <c r="M40" s="28"/>
      <c r="N40" s="27"/>
      <c r="O40" s="28"/>
      <c r="P40" s="143"/>
      <c r="Q40" s="143"/>
      <c r="R40" s="134"/>
      <c r="S40" s="143"/>
    </row>
    <row r="41" spans="1:19" x14ac:dyDescent="0.25">
      <c r="A41" s="141" t="e">
        <v>#REF!</v>
      </c>
      <c r="B41" s="142">
        <v>560053</v>
      </c>
      <c r="C41" s="5" t="s">
        <v>42</v>
      </c>
      <c r="D41" s="27">
        <v>0</v>
      </c>
      <c r="E41" s="28"/>
      <c r="F41" s="27">
        <v>0</v>
      </c>
      <c r="G41" s="28"/>
      <c r="H41" s="27">
        <v>0</v>
      </c>
      <c r="I41" s="28"/>
      <c r="J41" s="27">
        <v>740494.04</v>
      </c>
      <c r="K41" s="28">
        <v>600</v>
      </c>
      <c r="L41" s="27"/>
      <c r="M41" s="28"/>
      <c r="N41" s="27"/>
      <c r="O41" s="28"/>
      <c r="P41" s="143"/>
      <c r="Q41" s="143"/>
      <c r="R41" s="134"/>
      <c r="S41" s="143"/>
    </row>
    <row r="42" spans="1:19" x14ac:dyDescent="0.25">
      <c r="A42" s="141" t="e">
        <v>#REF!</v>
      </c>
      <c r="B42" s="142">
        <v>560055</v>
      </c>
      <c r="C42" s="5" t="s">
        <v>43</v>
      </c>
      <c r="D42" s="27">
        <v>0</v>
      </c>
      <c r="E42" s="28"/>
      <c r="F42" s="27">
        <v>0</v>
      </c>
      <c r="G42" s="28"/>
      <c r="H42" s="27">
        <v>610139.23</v>
      </c>
      <c r="I42" s="28">
        <v>870</v>
      </c>
      <c r="J42" s="27">
        <v>1469864.67</v>
      </c>
      <c r="K42" s="28">
        <v>840</v>
      </c>
      <c r="L42" s="27"/>
      <c r="M42" s="28"/>
      <c r="N42" s="27"/>
      <c r="O42" s="28"/>
      <c r="P42" s="143"/>
      <c r="Q42" s="143"/>
      <c r="R42" s="134"/>
      <c r="S42" s="143"/>
    </row>
    <row r="43" spans="1:19" x14ac:dyDescent="0.25">
      <c r="A43" s="141" t="e">
        <v>#REF!</v>
      </c>
      <c r="B43" s="142">
        <v>560056</v>
      </c>
      <c r="C43" s="5" t="s">
        <v>44</v>
      </c>
      <c r="D43" s="27">
        <v>0</v>
      </c>
      <c r="E43" s="28"/>
      <c r="F43" s="27">
        <v>0</v>
      </c>
      <c r="G43" s="28"/>
      <c r="H43" s="27">
        <v>181664.15</v>
      </c>
      <c r="I43" s="28">
        <v>275</v>
      </c>
      <c r="J43" s="27">
        <v>431955.36</v>
      </c>
      <c r="K43" s="28">
        <v>350</v>
      </c>
      <c r="L43" s="27"/>
      <c r="M43" s="28"/>
      <c r="N43" s="27"/>
      <c r="O43" s="28"/>
      <c r="P43" s="143"/>
      <c r="Q43" s="143"/>
      <c r="R43" s="134"/>
      <c r="S43" s="143"/>
    </row>
    <row r="44" spans="1:19" x14ac:dyDescent="0.25">
      <c r="A44" s="141" t="e">
        <v>#REF!</v>
      </c>
      <c r="B44" s="142">
        <v>560057</v>
      </c>
      <c r="C44" s="5" t="s">
        <v>45</v>
      </c>
      <c r="D44" s="27">
        <v>0</v>
      </c>
      <c r="E44" s="28"/>
      <c r="F44" s="27">
        <v>0</v>
      </c>
      <c r="G44" s="28"/>
      <c r="H44" s="27">
        <v>358703.6</v>
      </c>
      <c r="I44" s="28">
        <v>543</v>
      </c>
      <c r="J44" s="27">
        <v>889826.7</v>
      </c>
      <c r="K44" s="28">
        <v>721</v>
      </c>
      <c r="L44" s="27"/>
      <c r="M44" s="28"/>
      <c r="N44" s="27"/>
      <c r="O44" s="28"/>
      <c r="P44" s="143"/>
      <c r="Q44" s="143"/>
      <c r="R44" s="134"/>
      <c r="S44" s="143"/>
    </row>
    <row r="45" spans="1:19" ht="30" x14ac:dyDescent="0.25">
      <c r="A45" s="141">
        <v>108</v>
      </c>
      <c r="B45" s="142">
        <v>560270</v>
      </c>
      <c r="C45" s="5" t="s">
        <v>23</v>
      </c>
      <c r="D45" s="27">
        <v>1493847.95</v>
      </c>
      <c r="E45" s="28">
        <v>1127</v>
      </c>
      <c r="F45" s="27">
        <v>0</v>
      </c>
      <c r="G45" s="28"/>
      <c r="H45" s="27">
        <v>653988.94999999995</v>
      </c>
      <c r="I45" s="28">
        <v>990</v>
      </c>
      <c r="J45" s="27">
        <v>2671068.1600000001</v>
      </c>
      <c r="K45" s="28">
        <v>1932</v>
      </c>
      <c r="L45" s="27"/>
      <c r="M45" s="28"/>
      <c r="N45" s="27"/>
      <c r="O45" s="28"/>
      <c r="P45" s="143"/>
      <c r="Q45" s="143"/>
      <c r="R45" s="134"/>
      <c r="S45" s="143"/>
    </row>
    <row r="46" spans="1:19" x14ac:dyDescent="0.25">
      <c r="A46" s="141" t="e">
        <v>#REF!</v>
      </c>
      <c r="B46" s="142">
        <v>560058</v>
      </c>
      <c r="C46" s="5" t="s">
        <v>46</v>
      </c>
      <c r="D46" s="27">
        <v>0</v>
      </c>
      <c r="E46" s="28"/>
      <c r="F46" s="27">
        <v>0</v>
      </c>
      <c r="G46" s="28"/>
      <c r="H46" s="27">
        <v>2186181.1</v>
      </c>
      <c r="I46" s="28">
        <v>3150</v>
      </c>
      <c r="J46" s="27">
        <v>2559648.94</v>
      </c>
      <c r="K46" s="28">
        <v>1824</v>
      </c>
      <c r="L46" s="27">
        <v>83654.070000000007</v>
      </c>
      <c r="M46" s="28">
        <v>100</v>
      </c>
      <c r="N46" s="27"/>
      <c r="O46" s="28"/>
      <c r="P46" s="143"/>
      <c r="Q46" s="143"/>
      <c r="R46" s="134"/>
      <c r="S46" s="143"/>
    </row>
    <row r="47" spans="1:19" x14ac:dyDescent="0.25">
      <c r="A47" s="141" t="e">
        <v>#REF!</v>
      </c>
      <c r="B47" s="142">
        <v>560059</v>
      </c>
      <c r="C47" s="5" t="s">
        <v>47</v>
      </c>
      <c r="D47" s="27">
        <v>0</v>
      </c>
      <c r="E47" s="28"/>
      <c r="F47" s="27">
        <v>0</v>
      </c>
      <c r="G47" s="28"/>
      <c r="H47" s="27">
        <v>0</v>
      </c>
      <c r="I47" s="28"/>
      <c r="J47" s="27">
        <v>970315.75</v>
      </c>
      <c r="K47" s="28">
        <v>705</v>
      </c>
      <c r="L47" s="27"/>
      <c r="M47" s="28"/>
      <c r="N47" s="27"/>
      <c r="O47" s="28"/>
      <c r="P47" s="143"/>
      <c r="Q47" s="143"/>
      <c r="R47" s="134"/>
      <c r="S47" s="143"/>
    </row>
    <row r="48" spans="1:19" x14ac:dyDescent="0.25">
      <c r="A48" s="141" t="e">
        <v>#REF!</v>
      </c>
      <c r="B48" s="142">
        <v>560061</v>
      </c>
      <c r="C48" s="5" t="s">
        <v>48</v>
      </c>
      <c r="D48" s="27">
        <v>0</v>
      </c>
      <c r="E48" s="28"/>
      <c r="F48" s="27">
        <v>0</v>
      </c>
      <c r="G48" s="28"/>
      <c r="H48" s="27">
        <v>231208.29</v>
      </c>
      <c r="I48" s="28">
        <v>350</v>
      </c>
      <c r="J48" s="27">
        <v>618853.43999999994</v>
      </c>
      <c r="K48" s="28">
        <v>500</v>
      </c>
      <c r="L48" s="27"/>
      <c r="M48" s="28"/>
      <c r="N48" s="27"/>
      <c r="O48" s="28"/>
      <c r="P48" s="143"/>
      <c r="Q48" s="143"/>
      <c r="R48" s="134"/>
      <c r="S48" s="143"/>
    </row>
    <row r="49" spans="1:19" x14ac:dyDescent="0.25">
      <c r="A49" s="141" t="e">
        <v>#REF!</v>
      </c>
      <c r="B49" s="142">
        <v>560062</v>
      </c>
      <c r="C49" s="5" t="s">
        <v>49</v>
      </c>
      <c r="D49" s="27">
        <v>0</v>
      </c>
      <c r="E49" s="28"/>
      <c r="F49" s="27">
        <v>0</v>
      </c>
      <c r="G49" s="28"/>
      <c r="H49" s="27">
        <v>0</v>
      </c>
      <c r="I49" s="28"/>
      <c r="J49" s="27">
        <v>376162.25</v>
      </c>
      <c r="K49" s="28">
        <v>260</v>
      </c>
      <c r="L49" s="27"/>
      <c r="M49" s="28"/>
      <c r="N49" s="27"/>
      <c r="O49" s="28"/>
      <c r="P49" s="143"/>
      <c r="Q49" s="143"/>
      <c r="R49" s="134"/>
      <c r="S49" s="143"/>
    </row>
    <row r="50" spans="1:19" x14ac:dyDescent="0.25">
      <c r="A50" s="141">
        <v>116</v>
      </c>
      <c r="B50" s="142">
        <v>560064</v>
      </c>
      <c r="C50" s="5" t="s">
        <v>8</v>
      </c>
      <c r="D50" s="27">
        <v>2788595.46</v>
      </c>
      <c r="E50" s="28">
        <v>1500</v>
      </c>
      <c r="F50" s="27">
        <v>0</v>
      </c>
      <c r="G50" s="28"/>
      <c r="H50" s="27">
        <v>4334244.87</v>
      </c>
      <c r="I50" s="28">
        <v>5880</v>
      </c>
      <c r="J50" s="27">
        <v>3915781.3</v>
      </c>
      <c r="K50" s="28">
        <v>2200</v>
      </c>
      <c r="L50" s="27"/>
      <c r="M50" s="28"/>
      <c r="N50" s="27"/>
      <c r="O50" s="28"/>
      <c r="P50" s="143"/>
      <c r="Q50" s="143"/>
      <c r="R50" s="134"/>
      <c r="S50" s="143"/>
    </row>
    <row r="51" spans="1:19" x14ac:dyDescent="0.25">
      <c r="A51" s="141"/>
      <c r="B51" s="142" t="s">
        <v>152</v>
      </c>
      <c r="C51" s="5" t="s">
        <v>153</v>
      </c>
      <c r="D51" s="27"/>
      <c r="E51" s="28"/>
      <c r="F51" s="27"/>
      <c r="G51" s="28"/>
      <c r="H51" s="27"/>
      <c r="I51" s="28"/>
      <c r="J51" s="27"/>
      <c r="K51" s="28"/>
      <c r="L51" s="27"/>
      <c r="M51" s="28"/>
      <c r="N51" s="27"/>
      <c r="O51" s="28"/>
      <c r="P51" s="143"/>
      <c r="Q51" s="143"/>
      <c r="R51" s="134"/>
      <c r="S51" s="143"/>
    </row>
    <row r="52" spans="1:19" x14ac:dyDescent="0.25">
      <c r="A52" s="141" t="e">
        <v>#REF!</v>
      </c>
      <c r="B52" s="142">
        <v>560065</v>
      </c>
      <c r="C52" s="5" t="s">
        <v>50</v>
      </c>
      <c r="D52" s="27">
        <v>0</v>
      </c>
      <c r="E52" s="28"/>
      <c r="F52" s="27">
        <v>0</v>
      </c>
      <c r="G52" s="28"/>
      <c r="H52" s="27">
        <v>0</v>
      </c>
      <c r="I52" s="28"/>
      <c r="J52" s="27">
        <v>336167.73</v>
      </c>
      <c r="K52" s="28">
        <v>267</v>
      </c>
      <c r="L52" s="27"/>
      <c r="M52" s="28"/>
      <c r="N52" s="27"/>
      <c r="O52" s="28"/>
      <c r="P52" s="143"/>
      <c r="Q52" s="143"/>
      <c r="R52" s="134"/>
      <c r="S52" s="143"/>
    </row>
    <row r="53" spans="1:19" x14ac:dyDescent="0.25">
      <c r="A53" s="141">
        <v>119</v>
      </c>
      <c r="B53" s="142">
        <v>560067</v>
      </c>
      <c r="C53" s="5" t="s">
        <v>4</v>
      </c>
      <c r="D53" s="27">
        <v>4164374.65</v>
      </c>
      <c r="E53" s="28">
        <v>2187</v>
      </c>
      <c r="F53" s="27">
        <v>0</v>
      </c>
      <c r="G53" s="28"/>
      <c r="H53" s="27">
        <v>2631076.58</v>
      </c>
      <c r="I53" s="28">
        <v>3258</v>
      </c>
      <c r="J53" s="27">
        <v>1605858.82</v>
      </c>
      <c r="K53" s="28">
        <v>1282</v>
      </c>
      <c r="L53" s="27"/>
      <c r="M53" s="28"/>
      <c r="N53" s="27"/>
      <c r="O53" s="28"/>
      <c r="P53" s="143"/>
      <c r="Q53" s="143"/>
      <c r="R53" s="134"/>
      <c r="S53" s="143"/>
    </row>
    <row r="54" spans="1:19" x14ac:dyDescent="0.25">
      <c r="A54" s="141">
        <v>120</v>
      </c>
      <c r="B54" s="142">
        <v>560068</v>
      </c>
      <c r="C54" s="5" t="s">
        <v>7</v>
      </c>
      <c r="D54" s="27">
        <v>3606794.99</v>
      </c>
      <c r="E54" s="28">
        <v>2239</v>
      </c>
      <c r="F54" s="27">
        <v>0</v>
      </c>
      <c r="G54" s="28"/>
      <c r="H54" s="27">
        <v>1467662.21</v>
      </c>
      <c r="I54" s="28">
        <v>2000</v>
      </c>
      <c r="J54" s="27">
        <v>1100568.68</v>
      </c>
      <c r="K54" s="28">
        <v>962</v>
      </c>
      <c r="L54" s="27"/>
      <c r="M54" s="28"/>
      <c r="N54" s="27"/>
      <c r="O54" s="28"/>
      <c r="P54" s="143"/>
      <c r="Q54" s="143"/>
      <c r="R54" s="134"/>
      <c r="S54" s="143"/>
    </row>
    <row r="55" spans="1:19" x14ac:dyDescent="0.25">
      <c r="A55" s="141">
        <v>121</v>
      </c>
      <c r="B55" s="142">
        <v>560069</v>
      </c>
      <c r="C55" s="5" t="s">
        <v>10</v>
      </c>
      <c r="D55" s="27">
        <v>1690904.95</v>
      </c>
      <c r="E55" s="28">
        <v>1394</v>
      </c>
      <c r="F55" s="27">
        <v>0</v>
      </c>
      <c r="G55" s="28"/>
      <c r="H55" s="27">
        <v>689315.06</v>
      </c>
      <c r="I55" s="28">
        <v>1000</v>
      </c>
      <c r="J55" s="27">
        <v>1711001.8</v>
      </c>
      <c r="K55" s="28">
        <v>1015</v>
      </c>
      <c r="L55" s="27"/>
      <c r="M55" s="28"/>
      <c r="N55" s="27"/>
      <c r="O55" s="28"/>
      <c r="P55" s="143"/>
      <c r="Q55" s="143"/>
      <c r="R55" s="134"/>
      <c r="S55" s="143"/>
    </row>
    <row r="56" spans="1:19" x14ac:dyDescent="0.25">
      <c r="A56" s="141">
        <v>122</v>
      </c>
      <c r="B56" s="142">
        <v>560070</v>
      </c>
      <c r="C56" s="5" t="s">
        <v>26</v>
      </c>
      <c r="D56" s="27">
        <v>2876410.62</v>
      </c>
      <c r="E56" s="28">
        <v>1590</v>
      </c>
      <c r="F56" s="27">
        <v>0</v>
      </c>
      <c r="G56" s="28"/>
      <c r="H56" s="27">
        <v>2902308.66</v>
      </c>
      <c r="I56" s="28">
        <v>4350</v>
      </c>
      <c r="J56" s="27">
        <v>3640309.87</v>
      </c>
      <c r="K56" s="28">
        <v>2220</v>
      </c>
      <c r="L56" s="27">
        <v>381353.44</v>
      </c>
      <c r="M56" s="28">
        <v>450</v>
      </c>
      <c r="N56" s="27"/>
      <c r="O56" s="28"/>
      <c r="P56" s="143"/>
      <c r="Q56" s="143"/>
      <c r="R56" s="134"/>
      <c r="S56" s="143"/>
    </row>
    <row r="57" spans="1:19" x14ac:dyDescent="0.25">
      <c r="A57" s="141">
        <v>123</v>
      </c>
      <c r="B57" s="142">
        <v>560071</v>
      </c>
      <c r="C57" s="5" t="s">
        <v>6</v>
      </c>
      <c r="D57" s="27">
        <v>2046351.51</v>
      </c>
      <c r="E57" s="28">
        <v>1090</v>
      </c>
      <c r="F57" s="27">
        <v>0</v>
      </c>
      <c r="G57" s="28"/>
      <c r="H57" s="27">
        <v>1004104.96</v>
      </c>
      <c r="I57" s="28">
        <v>1520</v>
      </c>
      <c r="J57" s="27">
        <v>975561.95</v>
      </c>
      <c r="K57" s="28">
        <v>750</v>
      </c>
      <c r="L57" s="27"/>
      <c r="M57" s="28"/>
      <c r="N57" s="27"/>
      <c r="O57" s="28"/>
      <c r="P57" s="143"/>
      <c r="Q57" s="143"/>
      <c r="R57" s="134"/>
      <c r="S57" s="143"/>
    </row>
    <row r="58" spans="1:19" x14ac:dyDescent="0.25">
      <c r="A58" s="141" t="e">
        <v>#REF!</v>
      </c>
      <c r="B58" s="142">
        <v>560072</v>
      </c>
      <c r="C58" s="5" t="s">
        <v>51</v>
      </c>
      <c r="D58" s="27">
        <v>0</v>
      </c>
      <c r="E58" s="28"/>
      <c r="F58" s="27">
        <v>0</v>
      </c>
      <c r="G58" s="28"/>
      <c r="H58" s="27">
        <v>1167590.2</v>
      </c>
      <c r="I58" s="28">
        <v>1573</v>
      </c>
      <c r="J58" s="27">
        <v>1898338.89</v>
      </c>
      <c r="K58" s="28">
        <v>1145</v>
      </c>
      <c r="L58" s="27"/>
      <c r="M58" s="28"/>
      <c r="N58" s="27"/>
      <c r="O58" s="28"/>
      <c r="P58" s="143"/>
      <c r="Q58" s="143"/>
      <c r="R58" s="134"/>
      <c r="S58" s="143"/>
    </row>
    <row r="59" spans="1:19" x14ac:dyDescent="0.25">
      <c r="A59" s="141" t="e">
        <v>#REF!</v>
      </c>
      <c r="B59" s="142">
        <v>560074</v>
      </c>
      <c r="C59" s="5" t="s">
        <v>52</v>
      </c>
      <c r="D59" s="27">
        <v>0</v>
      </c>
      <c r="E59" s="28"/>
      <c r="F59" s="27">
        <v>0</v>
      </c>
      <c r="G59" s="28"/>
      <c r="H59" s="27">
        <v>453168.16</v>
      </c>
      <c r="I59" s="28">
        <v>686</v>
      </c>
      <c r="J59" s="27">
        <v>1183041.8</v>
      </c>
      <c r="K59" s="28">
        <v>860</v>
      </c>
      <c r="L59" s="27"/>
      <c r="M59" s="28"/>
      <c r="N59" s="27"/>
      <c r="O59" s="28"/>
      <c r="P59" s="143"/>
      <c r="Q59" s="143"/>
      <c r="R59" s="134"/>
      <c r="S59" s="143"/>
    </row>
    <row r="60" spans="1:19" x14ac:dyDescent="0.25">
      <c r="A60" s="141">
        <v>126</v>
      </c>
      <c r="B60" s="142">
        <v>560075</v>
      </c>
      <c r="C60" s="5" t="s">
        <v>5</v>
      </c>
      <c r="D60" s="27">
        <v>2110504.5099999998</v>
      </c>
      <c r="E60" s="28">
        <v>1609</v>
      </c>
      <c r="F60" s="27">
        <v>0</v>
      </c>
      <c r="G60" s="28"/>
      <c r="H60" s="27">
        <v>1798295.67</v>
      </c>
      <c r="I60" s="28">
        <v>2515</v>
      </c>
      <c r="J60" s="27">
        <v>2343361.75</v>
      </c>
      <c r="K60" s="28">
        <v>1720</v>
      </c>
      <c r="L60" s="27"/>
      <c r="M60" s="28"/>
      <c r="N60" s="27"/>
      <c r="O60" s="28"/>
      <c r="P60" s="143"/>
      <c r="Q60" s="143"/>
      <c r="R60" s="134"/>
      <c r="S60" s="143"/>
    </row>
    <row r="61" spans="1:19" x14ac:dyDescent="0.25">
      <c r="A61" s="141" t="e">
        <v>#REF!</v>
      </c>
      <c r="B61" s="142">
        <v>560077</v>
      </c>
      <c r="C61" s="5" t="s">
        <v>53</v>
      </c>
      <c r="D61" s="27">
        <v>0</v>
      </c>
      <c r="E61" s="28"/>
      <c r="F61" s="27">
        <v>0</v>
      </c>
      <c r="G61" s="28"/>
      <c r="H61" s="27">
        <v>407844.85</v>
      </c>
      <c r="I61" s="28">
        <v>600</v>
      </c>
      <c r="J61" s="27">
        <v>885428.53</v>
      </c>
      <c r="K61" s="28">
        <v>600</v>
      </c>
      <c r="L61" s="27"/>
      <c r="M61" s="28"/>
      <c r="N61" s="27"/>
      <c r="O61" s="28"/>
      <c r="P61" s="143"/>
      <c r="Q61" s="143"/>
      <c r="R61" s="134"/>
      <c r="S61" s="143"/>
    </row>
    <row r="62" spans="1:19" x14ac:dyDescent="0.25">
      <c r="A62" s="141">
        <v>128</v>
      </c>
      <c r="B62" s="142">
        <v>560271</v>
      </c>
      <c r="C62" s="5" t="s">
        <v>17</v>
      </c>
      <c r="D62" s="27">
        <v>8029456</v>
      </c>
      <c r="E62" s="28">
        <v>5128</v>
      </c>
      <c r="F62" s="27">
        <v>0</v>
      </c>
      <c r="G62" s="28"/>
      <c r="H62" s="27">
        <v>3079891.95</v>
      </c>
      <c r="I62" s="28">
        <v>4300</v>
      </c>
      <c r="J62" s="27">
        <v>3475451.62</v>
      </c>
      <c r="K62" s="28">
        <v>2000</v>
      </c>
      <c r="L62" s="27"/>
      <c r="M62" s="28"/>
      <c r="N62" s="27"/>
      <c r="O62" s="28"/>
      <c r="P62" s="143"/>
      <c r="Q62" s="143"/>
      <c r="R62" s="134"/>
      <c r="S62" s="143"/>
    </row>
    <row r="63" spans="1:19" x14ac:dyDescent="0.25">
      <c r="A63" s="141">
        <v>131</v>
      </c>
      <c r="B63" s="142">
        <v>560272</v>
      </c>
      <c r="C63" s="5" t="s">
        <v>11</v>
      </c>
      <c r="D63" s="27">
        <v>4117254.37</v>
      </c>
      <c r="E63" s="28">
        <v>2787</v>
      </c>
      <c r="F63" s="27">
        <v>0</v>
      </c>
      <c r="G63" s="28"/>
      <c r="H63" s="27">
        <v>2148552.63</v>
      </c>
      <c r="I63" s="28">
        <v>3000</v>
      </c>
      <c r="J63" s="27">
        <v>6212810.29</v>
      </c>
      <c r="K63" s="28">
        <v>3218</v>
      </c>
      <c r="L63" s="27"/>
      <c r="M63" s="28"/>
      <c r="N63" s="27"/>
      <c r="O63" s="28"/>
      <c r="P63" s="143"/>
      <c r="Q63" s="143"/>
      <c r="R63" s="134"/>
      <c r="S63" s="143"/>
    </row>
    <row r="64" spans="1:19" x14ac:dyDescent="0.25">
      <c r="A64" s="141" t="e">
        <v>#REF!</v>
      </c>
      <c r="B64" s="142">
        <v>560080</v>
      </c>
      <c r="C64" s="5" t="s">
        <v>54</v>
      </c>
      <c r="D64" s="27">
        <v>0</v>
      </c>
      <c r="E64" s="28"/>
      <c r="F64" s="27">
        <v>0</v>
      </c>
      <c r="G64" s="28"/>
      <c r="H64" s="27">
        <v>774040.35</v>
      </c>
      <c r="I64" s="28">
        <v>1050</v>
      </c>
      <c r="J64" s="27">
        <v>1548092.63</v>
      </c>
      <c r="K64" s="28">
        <v>1030</v>
      </c>
      <c r="L64" s="27"/>
      <c r="M64" s="28"/>
      <c r="N64" s="27"/>
      <c r="O64" s="28"/>
      <c r="P64" s="143"/>
      <c r="Q64" s="143"/>
      <c r="R64" s="134"/>
      <c r="S64" s="143"/>
    </row>
    <row r="65" spans="1:19" x14ac:dyDescent="0.25">
      <c r="A65" s="141" t="e">
        <v>#REF!</v>
      </c>
      <c r="B65" s="142">
        <v>560081</v>
      </c>
      <c r="C65" s="5" t="s">
        <v>55</v>
      </c>
      <c r="D65" s="27">
        <v>0</v>
      </c>
      <c r="E65" s="28"/>
      <c r="F65" s="27">
        <v>0</v>
      </c>
      <c r="G65" s="28"/>
      <c r="H65" s="27">
        <v>346152.11</v>
      </c>
      <c r="I65" s="28">
        <v>524</v>
      </c>
      <c r="J65" s="27">
        <v>1065471.3500000001</v>
      </c>
      <c r="K65" s="28">
        <v>850</v>
      </c>
      <c r="L65" s="27"/>
      <c r="M65" s="28"/>
      <c r="N65" s="27"/>
      <c r="O65" s="28"/>
      <c r="P65" s="143"/>
      <c r="Q65" s="143"/>
      <c r="R65" s="134"/>
      <c r="S65" s="143"/>
    </row>
    <row r="66" spans="1:19" x14ac:dyDescent="0.25">
      <c r="A66" s="141" t="e">
        <v>#REF!</v>
      </c>
      <c r="B66" s="142">
        <v>560082</v>
      </c>
      <c r="C66" s="5" t="s">
        <v>56</v>
      </c>
      <c r="D66" s="27">
        <v>0</v>
      </c>
      <c r="E66" s="28"/>
      <c r="F66" s="27">
        <v>0</v>
      </c>
      <c r="G66" s="28"/>
      <c r="H66" s="27">
        <v>406266.29</v>
      </c>
      <c r="I66" s="28">
        <v>615</v>
      </c>
      <c r="J66" s="27">
        <v>1070676.55</v>
      </c>
      <c r="K66" s="28">
        <v>740</v>
      </c>
      <c r="L66" s="27"/>
      <c r="M66" s="28"/>
      <c r="N66" s="27"/>
      <c r="O66" s="28"/>
      <c r="P66" s="143"/>
      <c r="Q66" s="143"/>
      <c r="R66" s="134"/>
      <c r="S66" s="143"/>
    </row>
    <row r="67" spans="1:19" x14ac:dyDescent="0.25">
      <c r="A67" s="141">
        <v>137</v>
      </c>
      <c r="B67" s="142">
        <v>560083</v>
      </c>
      <c r="C67" s="5" t="s">
        <v>9</v>
      </c>
      <c r="D67" s="27">
        <v>1218261.82</v>
      </c>
      <c r="E67" s="28">
        <v>736</v>
      </c>
      <c r="F67" s="27">
        <v>0</v>
      </c>
      <c r="G67" s="28"/>
      <c r="H67" s="27">
        <v>561505.84</v>
      </c>
      <c r="I67" s="28">
        <v>850</v>
      </c>
      <c r="J67" s="27">
        <v>1592990.33</v>
      </c>
      <c r="K67" s="28">
        <v>945</v>
      </c>
      <c r="L67" s="27"/>
      <c r="M67" s="28"/>
      <c r="N67" s="27"/>
      <c r="O67" s="28"/>
      <c r="P67" s="143"/>
      <c r="Q67" s="143"/>
      <c r="R67" s="134"/>
      <c r="S67" s="143"/>
    </row>
    <row r="68" spans="1:19" x14ac:dyDescent="0.25">
      <c r="A68" s="141" t="e">
        <v>#REF!</v>
      </c>
      <c r="B68" s="142">
        <v>560085</v>
      </c>
      <c r="C68" s="5" t="s">
        <v>57</v>
      </c>
      <c r="D68" s="27">
        <v>0</v>
      </c>
      <c r="E68" s="28"/>
      <c r="F68" s="27">
        <v>0</v>
      </c>
      <c r="G68" s="28"/>
      <c r="H68" s="27">
        <v>330297.55</v>
      </c>
      <c r="I68" s="28">
        <v>500</v>
      </c>
      <c r="J68" s="27">
        <v>397901.07</v>
      </c>
      <c r="K68" s="28">
        <v>300</v>
      </c>
      <c r="L68" s="27"/>
      <c r="M68" s="28"/>
      <c r="N68" s="27"/>
      <c r="O68" s="28"/>
      <c r="P68" s="143"/>
      <c r="Q68" s="143"/>
      <c r="R68" s="134"/>
      <c r="S68" s="143"/>
    </row>
    <row r="69" spans="1:19" ht="30" x14ac:dyDescent="0.25">
      <c r="A69" s="141" t="e">
        <v>#REF!</v>
      </c>
      <c r="B69" s="142">
        <v>560086</v>
      </c>
      <c r="C69" s="5" t="s">
        <v>58</v>
      </c>
      <c r="D69" s="27">
        <v>0</v>
      </c>
      <c r="E69" s="28"/>
      <c r="F69" s="27">
        <v>0</v>
      </c>
      <c r="G69" s="28"/>
      <c r="H69" s="27">
        <v>1686439.97</v>
      </c>
      <c r="I69" s="28">
        <v>2248</v>
      </c>
      <c r="J69" s="27">
        <v>2030049.88</v>
      </c>
      <c r="K69" s="28">
        <v>1030</v>
      </c>
      <c r="L69" s="27"/>
      <c r="M69" s="28"/>
      <c r="N69" s="27"/>
      <c r="O69" s="28"/>
      <c r="P69" s="143"/>
      <c r="Q69" s="143"/>
      <c r="R69" s="134"/>
      <c r="S69" s="143"/>
    </row>
    <row r="70" spans="1:19" x14ac:dyDescent="0.25">
      <c r="A70" s="141" t="e">
        <v>#REF!</v>
      </c>
      <c r="B70" s="142">
        <v>560087</v>
      </c>
      <c r="C70" s="5" t="s">
        <v>59</v>
      </c>
      <c r="D70" s="27">
        <v>0</v>
      </c>
      <c r="E70" s="28"/>
      <c r="F70" s="27">
        <v>0</v>
      </c>
      <c r="G70" s="28"/>
      <c r="H70" s="27">
        <v>1564070.22</v>
      </c>
      <c r="I70" s="28">
        <v>2130</v>
      </c>
      <c r="J70" s="27">
        <v>1658953.83</v>
      </c>
      <c r="K70" s="28">
        <v>1000</v>
      </c>
      <c r="L70" s="27"/>
      <c r="M70" s="28"/>
      <c r="N70" s="27"/>
      <c r="O70" s="28"/>
      <c r="P70" s="143"/>
      <c r="Q70" s="143"/>
      <c r="R70" s="134"/>
      <c r="S70" s="143"/>
    </row>
    <row r="71" spans="1:19" ht="30" x14ac:dyDescent="0.25">
      <c r="A71" s="141" t="e">
        <v>#REF!</v>
      </c>
      <c r="B71" s="142">
        <v>560088</v>
      </c>
      <c r="C71" s="5" t="s">
        <v>60</v>
      </c>
      <c r="D71" s="27">
        <v>0</v>
      </c>
      <c r="E71" s="28"/>
      <c r="F71" s="27">
        <v>0</v>
      </c>
      <c r="G71" s="28"/>
      <c r="H71" s="27">
        <v>780349.58</v>
      </c>
      <c r="I71" s="28">
        <v>1041</v>
      </c>
      <c r="J71" s="27">
        <v>690688.16</v>
      </c>
      <c r="K71" s="28">
        <v>414</v>
      </c>
      <c r="L71" s="27"/>
      <c r="M71" s="28"/>
      <c r="N71" s="27"/>
      <c r="O71" s="28"/>
      <c r="P71" s="143"/>
      <c r="Q71" s="143"/>
      <c r="R71" s="134"/>
      <c r="S71" s="143"/>
    </row>
    <row r="72" spans="1:19" ht="30" x14ac:dyDescent="0.25">
      <c r="A72" s="141" t="e">
        <v>#REF!</v>
      </c>
      <c r="B72" s="142">
        <v>560089</v>
      </c>
      <c r="C72" s="5" t="s">
        <v>61</v>
      </c>
      <c r="D72" s="27">
        <v>0</v>
      </c>
      <c r="E72" s="28"/>
      <c r="F72" s="27">
        <v>0</v>
      </c>
      <c r="G72" s="150"/>
      <c r="H72" s="27">
        <v>384579.36</v>
      </c>
      <c r="I72" s="28">
        <v>530</v>
      </c>
      <c r="J72" s="27">
        <v>203344.7</v>
      </c>
      <c r="K72" s="28">
        <v>150</v>
      </c>
      <c r="L72" s="27"/>
      <c r="M72" s="28"/>
      <c r="N72" s="27"/>
      <c r="O72" s="28"/>
      <c r="P72" s="143"/>
      <c r="Q72" s="143"/>
      <c r="R72" s="134"/>
      <c r="S72" s="143"/>
    </row>
    <row r="73" spans="1:19" x14ac:dyDescent="0.25">
      <c r="A73" s="141"/>
      <c r="B73" s="142" t="s">
        <v>154</v>
      </c>
      <c r="C73" s="5" t="s">
        <v>114</v>
      </c>
      <c r="D73" s="27"/>
      <c r="E73" s="28"/>
      <c r="F73" s="27"/>
      <c r="G73" s="150"/>
      <c r="H73" s="27"/>
      <c r="I73" s="28"/>
      <c r="J73" s="27"/>
      <c r="K73" s="28"/>
      <c r="L73" s="27"/>
      <c r="M73" s="28"/>
      <c r="N73" s="27"/>
      <c r="O73" s="28"/>
      <c r="P73" s="143"/>
      <c r="Q73" s="143"/>
      <c r="R73" s="134"/>
      <c r="S73" s="143"/>
    </row>
    <row r="74" spans="1:19" ht="30" x14ac:dyDescent="0.25">
      <c r="A74" s="141">
        <v>70</v>
      </c>
      <c r="B74" s="142" t="s">
        <v>155</v>
      </c>
      <c r="C74" s="5" t="s">
        <v>115</v>
      </c>
      <c r="D74" s="27"/>
      <c r="E74" s="28"/>
      <c r="F74" s="27"/>
      <c r="G74" s="150"/>
      <c r="H74" s="27"/>
      <c r="I74" s="28"/>
      <c r="J74" s="27"/>
      <c r="K74" s="28"/>
      <c r="L74" s="27"/>
      <c r="M74" s="28"/>
      <c r="N74" s="27"/>
      <c r="O74" s="28"/>
      <c r="P74" s="143"/>
      <c r="Q74" s="143"/>
      <c r="R74" s="134"/>
      <c r="S74" s="143"/>
    </row>
    <row r="75" spans="1:19" x14ac:dyDescent="0.25">
      <c r="A75" s="141">
        <v>71</v>
      </c>
      <c r="B75" s="142" t="s">
        <v>156</v>
      </c>
      <c r="C75" s="5" t="s">
        <v>157</v>
      </c>
      <c r="D75" s="27"/>
      <c r="E75" s="28"/>
      <c r="F75" s="27"/>
      <c r="G75" s="150"/>
      <c r="H75" s="27"/>
      <c r="I75" s="28"/>
      <c r="J75" s="27"/>
      <c r="K75" s="28"/>
      <c r="L75" s="27"/>
      <c r="M75" s="28"/>
      <c r="N75" s="27"/>
      <c r="O75" s="28"/>
      <c r="P75" s="143"/>
      <c r="Q75" s="143"/>
      <c r="R75" s="134"/>
      <c r="S75" s="143"/>
    </row>
    <row r="76" spans="1:19" x14ac:dyDescent="0.25">
      <c r="A76" s="141">
        <v>72</v>
      </c>
      <c r="B76" s="142" t="s">
        <v>158</v>
      </c>
      <c r="C76" s="5" t="s">
        <v>159</v>
      </c>
      <c r="D76" s="27"/>
      <c r="E76" s="28"/>
      <c r="F76" s="27"/>
      <c r="G76" s="150"/>
      <c r="H76" s="27"/>
      <c r="I76" s="28"/>
      <c r="J76" s="27"/>
      <c r="K76" s="28"/>
      <c r="L76" s="27"/>
      <c r="M76" s="28"/>
      <c r="N76" s="27"/>
      <c r="O76" s="28"/>
      <c r="P76" s="143"/>
      <c r="Q76" s="143"/>
      <c r="R76" s="134"/>
      <c r="S76" s="143"/>
    </row>
    <row r="77" spans="1:19" ht="30" x14ac:dyDescent="0.25">
      <c r="A77" s="141">
        <v>73</v>
      </c>
      <c r="B77" s="142" t="s">
        <v>160</v>
      </c>
      <c r="C77" s="5" t="s">
        <v>161</v>
      </c>
      <c r="D77" s="27"/>
      <c r="E77" s="28"/>
      <c r="F77" s="27"/>
      <c r="G77" s="150"/>
      <c r="H77" s="27"/>
      <c r="I77" s="28"/>
      <c r="J77" s="27"/>
      <c r="K77" s="28"/>
      <c r="L77" s="27"/>
      <c r="M77" s="28"/>
      <c r="N77" s="27"/>
      <c r="O77" s="28"/>
      <c r="P77" s="143"/>
      <c r="Q77" s="143"/>
      <c r="R77" s="134"/>
      <c r="S77" s="143"/>
    </row>
    <row r="78" spans="1:19" ht="30" x14ac:dyDescent="0.25">
      <c r="A78" s="141">
        <v>74</v>
      </c>
      <c r="B78" s="142" t="s">
        <v>162</v>
      </c>
      <c r="C78" s="5" t="s">
        <v>163</v>
      </c>
      <c r="D78" s="27"/>
      <c r="E78" s="28"/>
      <c r="F78" s="27"/>
      <c r="G78" s="150"/>
      <c r="H78" s="27"/>
      <c r="I78" s="28"/>
      <c r="J78" s="27"/>
      <c r="K78" s="28"/>
      <c r="L78" s="27"/>
      <c r="M78" s="28"/>
      <c r="N78" s="27"/>
      <c r="O78" s="28"/>
      <c r="P78" s="143"/>
      <c r="Q78" s="143"/>
      <c r="R78" s="134"/>
      <c r="S78" s="143"/>
    </row>
    <row r="79" spans="1:19" ht="30" customHeight="1" x14ac:dyDescent="0.25">
      <c r="A79" s="141" t="e">
        <v>#REF!</v>
      </c>
      <c r="B79" s="142">
        <v>560101</v>
      </c>
      <c r="C79" s="5" t="s">
        <v>64</v>
      </c>
      <c r="D79" s="27">
        <v>0</v>
      </c>
      <c r="E79" s="28"/>
      <c r="F79" s="27">
        <v>0</v>
      </c>
      <c r="G79" s="150"/>
      <c r="H79" s="27">
        <v>62756.43</v>
      </c>
      <c r="I79" s="28">
        <v>95</v>
      </c>
      <c r="J79" s="27">
        <v>115529.39</v>
      </c>
      <c r="K79" s="28">
        <v>60</v>
      </c>
      <c r="L79" s="27"/>
      <c r="M79" s="28"/>
      <c r="N79" s="27">
        <v>110400</v>
      </c>
      <c r="O79" s="28">
        <v>250</v>
      </c>
      <c r="P79" s="143"/>
      <c r="Q79" s="143"/>
      <c r="R79" s="134"/>
      <c r="S79" s="143"/>
    </row>
    <row r="80" spans="1:19" x14ac:dyDescent="0.25">
      <c r="A80" s="141">
        <v>76</v>
      </c>
      <c r="B80" s="142" t="s">
        <v>164</v>
      </c>
      <c r="C80" s="5" t="s">
        <v>165</v>
      </c>
      <c r="D80" s="27"/>
      <c r="E80" s="28"/>
      <c r="F80" s="27"/>
      <c r="G80" s="150"/>
      <c r="H80" s="27"/>
      <c r="I80" s="28"/>
      <c r="J80" s="27"/>
      <c r="K80" s="28"/>
      <c r="L80" s="27"/>
      <c r="M80" s="28"/>
      <c r="N80" s="27"/>
      <c r="O80" s="28"/>
      <c r="P80" s="143"/>
      <c r="Q80" s="143"/>
      <c r="R80" s="134"/>
      <c r="S80" s="143"/>
    </row>
    <row r="81" spans="1:19" x14ac:dyDescent="0.25">
      <c r="A81" s="141">
        <v>77</v>
      </c>
      <c r="B81" s="142" t="s">
        <v>166</v>
      </c>
      <c r="C81" s="5" t="s">
        <v>167</v>
      </c>
      <c r="D81" s="27"/>
      <c r="E81" s="28"/>
      <c r="F81" s="27"/>
      <c r="G81" s="150"/>
      <c r="H81" s="27"/>
      <c r="I81" s="28"/>
      <c r="J81" s="27"/>
      <c r="K81" s="28"/>
      <c r="L81" s="27"/>
      <c r="M81" s="28"/>
      <c r="N81" s="27"/>
      <c r="O81" s="28"/>
      <c r="P81" s="143"/>
      <c r="Q81" s="143"/>
      <c r="R81" s="134"/>
      <c r="S81" s="143"/>
    </row>
    <row r="82" spans="1:19" x14ac:dyDescent="0.25">
      <c r="A82" s="141">
        <v>78</v>
      </c>
      <c r="B82" s="142" t="s">
        <v>168</v>
      </c>
      <c r="C82" s="5" t="s">
        <v>169</v>
      </c>
      <c r="D82" s="27"/>
      <c r="E82" s="28"/>
      <c r="F82" s="27"/>
      <c r="G82" s="150"/>
      <c r="H82" s="27"/>
      <c r="I82" s="28"/>
      <c r="J82" s="27"/>
      <c r="K82" s="28"/>
      <c r="L82" s="27"/>
      <c r="M82" s="28"/>
      <c r="N82" s="27"/>
      <c r="O82" s="28"/>
      <c r="P82" s="143"/>
      <c r="Q82" s="143"/>
      <c r="R82" s="134"/>
      <c r="S82" s="143"/>
    </row>
    <row r="83" spans="1:19" x14ac:dyDescent="0.25">
      <c r="A83" s="141">
        <v>79</v>
      </c>
      <c r="B83" s="142" t="s">
        <v>170</v>
      </c>
      <c r="C83" s="5" t="s">
        <v>171</v>
      </c>
      <c r="D83" s="27"/>
      <c r="E83" s="28"/>
      <c r="F83" s="27"/>
      <c r="G83" s="150"/>
      <c r="H83" s="27"/>
      <c r="I83" s="28"/>
      <c r="J83" s="27"/>
      <c r="K83" s="28"/>
      <c r="L83" s="27"/>
      <c r="M83" s="28"/>
      <c r="N83" s="27"/>
      <c r="O83" s="28"/>
      <c r="P83" s="143"/>
      <c r="Q83" s="143"/>
      <c r="R83" s="134"/>
      <c r="S83" s="143"/>
    </row>
    <row r="84" spans="1:19" x14ac:dyDescent="0.25">
      <c r="A84" s="141">
        <v>80</v>
      </c>
      <c r="B84" s="142" t="s">
        <v>172</v>
      </c>
      <c r="C84" s="5" t="s">
        <v>173</v>
      </c>
      <c r="D84" s="27"/>
      <c r="E84" s="28"/>
      <c r="F84" s="27"/>
      <c r="G84" s="150"/>
      <c r="H84" s="27"/>
      <c r="I84" s="28"/>
      <c r="J84" s="27"/>
      <c r="K84" s="28"/>
      <c r="L84" s="27"/>
      <c r="M84" s="28"/>
      <c r="N84" s="27"/>
      <c r="O84" s="28"/>
      <c r="P84" s="143"/>
      <c r="Q84" s="143"/>
      <c r="R84" s="134"/>
      <c r="S84" s="143"/>
    </row>
    <row r="85" spans="1:19" x14ac:dyDescent="0.25">
      <c r="A85" s="141">
        <v>81</v>
      </c>
      <c r="B85" s="142" t="s">
        <v>174</v>
      </c>
      <c r="C85" s="5" t="s">
        <v>175</v>
      </c>
      <c r="D85" s="27"/>
      <c r="E85" s="28"/>
      <c r="F85" s="27"/>
      <c r="G85" s="150"/>
      <c r="H85" s="27"/>
      <c r="I85" s="28"/>
      <c r="J85" s="27"/>
      <c r="K85" s="28"/>
      <c r="L85" s="27"/>
      <c r="M85" s="28"/>
      <c r="N85" s="27"/>
      <c r="O85" s="28"/>
      <c r="P85" s="143"/>
      <c r="Q85" s="143"/>
      <c r="R85" s="134"/>
      <c r="S85" s="143"/>
    </row>
    <row r="86" spans="1:19" ht="30" x14ac:dyDescent="0.25">
      <c r="A86" s="141">
        <v>82</v>
      </c>
      <c r="B86" s="142" t="s">
        <v>176</v>
      </c>
      <c r="C86" s="5" t="s">
        <v>177</v>
      </c>
      <c r="D86" s="27"/>
      <c r="E86" s="28"/>
      <c r="F86" s="27"/>
      <c r="G86" s="150"/>
      <c r="H86" s="27"/>
      <c r="I86" s="28"/>
      <c r="J86" s="27"/>
      <c r="K86" s="28"/>
      <c r="L86" s="27"/>
      <c r="M86" s="28"/>
      <c r="N86" s="27"/>
      <c r="O86" s="28"/>
      <c r="P86" s="143"/>
      <c r="Q86" s="143"/>
      <c r="R86" s="134"/>
      <c r="S86" s="143"/>
    </row>
    <row r="87" spans="1:19" x14ac:dyDescent="0.25">
      <c r="A87" s="141">
        <v>83</v>
      </c>
      <c r="B87" s="142" t="s">
        <v>178</v>
      </c>
      <c r="C87" s="5" t="s">
        <v>179</v>
      </c>
      <c r="D87" s="27"/>
      <c r="E87" s="28"/>
      <c r="F87" s="27"/>
      <c r="G87" s="150"/>
      <c r="H87" s="27"/>
      <c r="I87" s="28"/>
      <c r="J87" s="27"/>
      <c r="K87" s="28"/>
      <c r="L87" s="27"/>
      <c r="M87" s="28"/>
      <c r="N87" s="27"/>
      <c r="O87" s="28"/>
      <c r="P87" s="143"/>
      <c r="Q87" s="143"/>
      <c r="R87" s="134"/>
      <c r="S87" s="143"/>
    </row>
    <row r="88" spans="1:19" x14ac:dyDescent="0.25">
      <c r="A88" s="141">
        <v>84</v>
      </c>
      <c r="B88" s="142" t="s">
        <v>180</v>
      </c>
      <c r="C88" s="5" t="s">
        <v>181</v>
      </c>
      <c r="D88" s="27"/>
      <c r="E88" s="28"/>
      <c r="F88" s="27"/>
      <c r="G88" s="150"/>
      <c r="H88" s="27"/>
      <c r="I88" s="28"/>
      <c r="J88" s="27"/>
      <c r="K88" s="28"/>
      <c r="L88" s="27"/>
      <c r="M88" s="28"/>
      <c r="N88" s="27"/>
      <c r="O88" s="28"/>
      <c r="P88" s="143"/>
      <c r="Q88" s="143"/>
      <c r="R88" s="134"/>
      <c r="S88" s="143"/>
    </row>
    <row r="89" spans="1:19" x14ac:dyDescent="0.25">
      <c r="A89" s="141">
        <v>85</v>
      </c>
      <c r="B89" s="142" t="s">
        <v>182</v>
      </c>
      <c r="C89" s="5" t="s">
        <v>183</v>
      </c>
      <c r="D89" s="27"/>
      <c r="E89" s="28"/>
      <c r="F89" s="27"/>
      <c r="G89" s="150"/>
      <c r="H89" s="27"/>
      <c r="I89" s="28"/>
      <c r="J89" s="27"/>
      <c r="K89" s="28"/>
      <c r="L89" s="27"/>
      <c r="M89" s="28"/>
      <c r="N89" s="27"/>
      <c r="O89" s="28"/>
      <c r="P89" s="143"/>
      <c r="Q89" s="143"/>
      <c r="R89" s="134"/>
      <c r="S89" s="143"/>
    </row>
    <row r="90" spans="1:19" x14ac:dyDescent="0.25">
      <c r="A90" s="141">
        <v>86</v>
      </c>
      <c r="B90" s="142" t="s">
        <v>184</v>
      </c>
      <c r="C90" s="5" t="s">
        <v>185</v>
      </c>
      <c r="D90" s="27"/>
      <c r="E90" s="28"/>
      <c r="F90" s="27"/>
      <c r="G90" s="150"/>
      <c r="H90" s="27"/>
      <c r="I90" s="28"/>
      <c r="J90" s="27"/>
      <c r="K90" s="28"/>
      <c r="L90" s="27"/>
      <c r="M90" s="28"/>
      <c r="N90" s="27"/>
      <c r="O90" s="28"/>
      <c r="P90" s="143"/>
      <c r="Q90" s="143"/>
      <c r="R90" s="134"/>
      <c r="S90" s="143"/>
    </row>
    <row r="91" spans="1:19" x14ac:dyDescent="0.25">
      <c r="A91" s="141">
        <v>87</v>
      </c>
      <c r="B91" s="142" t="s">
        <v>186</v>
      </c>
      <c r="C91" s="5" t="s">
        <v>187</v>
      </c>
      <c r="D91" s="27"/>
      <c r="E91" s="28"/>
      <c r="F91" s="27"/>
      <c r="G91" s="150"/>
      <c r="H91" s="27"/>
      <c r="I91" s="28"/>
      <c r="J91" s="27"/>
      <c r="K91" s="28"/>
      <c r="L91" s="27"/>
      <c r="M91" s="28"/>
      <c r="N91" s="27"/>
      <c r="O91" s="28"/>
      <c r="P91" s="143"/>
      <c r="Q91" s="143"/>
      <c r="R91" s="134"/>
      <c r="S91" s="143"/>
    </row>
    <row r="92" spans="1:19" ht="30" x14ac:dyDescent="0.25">
      <c r="A92" s="141">
        <v>88</v>
      </c>
      <c r="B92" s="142" t="s">
        <v>188</v>
      </c>
      <c r="C92" s="5" t="s">
        <v>189</v>
      </c>
      <c r="D92" s="27"/>
      <c r="E92" s="28"/>
      <c r="F92" s="27"/>
      <c r="G92" s="150"/>
      <c r="H92" s="27"/>
      <c r="I92" s="28"/>
      <c r="J92" s="27"/>
      <c r="K92" s="28"/>
      <c r="L92" s="27"/>
      <c r="M92" s="28"/>
      <c r="N92" s="27"/>
      <c r="O92" s="28"/>
      <c r="P92" s="143"/>
      <c r="Q92" s="143"/>
      <c r="R92" s="134"/>
      <c r="S92" s="143"/>
    </row>
    <row r="93" spans="1:19" x14ac:dyDescent="0.25">
      <c r="A93" s="141">
        <v>89</v>
      </c>
      <c r="B93" s="142" t="s">
        <v>190</v>
      </c>
      <c r="C93" s="5" t="s">
        <v>191</v>
      </c>
      <c r="D93" s="27"/>
      <c r="E93" s="28"/>
      <c r="F93" s="27"/>
      <c r="G93" s="150"/>
      <c r="H93" s="27"/>
      <c r="I93" s="28"/>
      <c r="J93" s="27"/>
      <c r="K93" s="28"/>
      <c r="L93" s="27"/>
      <c r="M93" s="28"/>
      <c r="N93" s="27"/>
      <c r="O93" s="28"/>
      <c r="P93" s="143"/>
      <c r="Q93" s="143"/>
      <c r="R93" s="134"/>
      <c r="S93" s="143"/>
    </row>
    <row r="94" spans="1:19" x14ac:dyDescent="0.25">
      <c r="A94" s="141">
        <v>90</v>
      </c>
      <c r="B94" s="142" t="s">
        <v>192</v>
      </c>
      <c r="C94" s="5" t="s">
        <v>193</v>
      </c>
      <c r="D94" s="27"/>
      <c r="E94" s="28"/>
      <c r="F94" s="27"/>
      <c r="G94" s="150"/>
      <c r="H94" s="27"/>
      <c r="I94" s="28"/>
      <c r="J94" s="27"/>
      <c r="K94" s="28"/>
      <c r="L94" s="27"/>
      <c r="M94" s="28"/>
      <c r="N94" s="27"/>
      <c r="O94" s="28"/>
      <c r="P94" s="143"/>
      <c r="Q94" s="143"/>
      <c r="R94" s="134"/>
      <c r="S94" s="143"/>
    </row>
    <row r="95" spans="1:19" x14ac:dyDescent="0.25">
      <c r="A95" s="141">
        <v>91</v>
      </c>
      <c r="B95" s="142" t="s">
        <v>194</v>
      </c>
      <c r="C95" s="5" t="s">
        <v>195</v>
      </c>
      <c r="D95" s="27"/>
      <c r="E95" s="28"/>
      <c r="F95" s="27"/>
      <c r="G95" s="150"/>
      <c r="H95" s="27"/>
      <c r="I95" s="28"/>
      <c r="J95" s="27"/>
      <c r="K95" s="28"/>
      <c r="L95" s="27"/>
      <c r="M95" s="28"/>
      <c r="N95" s="27"/>
      <c r="O95" s="28"/>
      <c r="P95" s="143"/>
      <c r="Q95" s="143"/>
      <c r="R95" s="134"/>
      <c r="S95" s="143"/>
    </row>
    <row r="96" spans="1:19" ht="30" x14ac:dyDescent="0.25">
      <c r="A96" s="141">
        <v>92</v>
      </c>
      <c r="B96" s="142" t="s">
        <v>196</v>
      </c>
      <c r="C96" s="5" t="s">
        <v>197</v>
      </c>
      <c r="D96" s="27"/>
      <c r="E96" s="28"/>
      <c r="F96" s="27"/>
      <c r="G96" s="150"/>
      <c r="H96" s="27"/>
      <c r="I96" s="28"/>
      <c r="J96" s="27"/>
      <c r="K96" s="28"/>
      <c r="L96" s="27"/>
      <c r="M96" s="28"/>
      <c r="N96" s="27"/>
      <c r="O96" s="28"/>
      <c r="P96" s="143"/>
      <c r="Q96" s="143"/>
      <c r="R96" s="134"/>
      <c r="S96" s="143"/>
    </row>
    <row r="97" spans="1:19" x14ac:dyDescent="0.25">
      <c r="A97" s="141">
        <v>93</v>
      </c>
      <c r="B97" s="142" t="s">
        <v>198</v>
      </c>
      <c r="C97" s="5" t="s">
        <v>199</v>
      </c>
      <c r="D97" s="27"/>
      <c r="E97" s="28"/>
      <c r="F97" s="27"/>
      <c r="G97" s="150"/>
      <c r="H97" s="27"/>
      <c r="I97" s="28"/>
      <c r="J97" s="27"/>
      <c r="K97" s="28"/>
      <c r="L97" s="27"/>
      <c r="M97" s="28"/>
      <c r="N97" s="27"/>
      <c r="O97" s="28"/>
      <c r="P97" s="143"/>
      <c r="Q97" s="143"/>
      <c r="R97" s="134"/>
      <c r="S97" s="143"/>
    </row>
    <row r="98" spans="1:19" x14ac:dyDescent="0.25">
      <c r="A98" s="141">
        <v>94</v>
      </c>
      <c r="B98" s="142" t="s">
        <v>200</v>
      </c>
      <c r="C98" s="5" t="s">
        <v>201</v>
      </c>
      <c r="D98" s="27"/>
      <c r="E98" s="28"/>
      <c r="F98" s="27"/>
      <c r="G98" s="150"/>
      <c r="H98" s="27"/>
      <c r="I98" s="28"/>
      <c r="J98" s="27"/>
      <c r="K98" s="28"/>
      <c r="L98" s="27"/>
      <c r="M98" s="28"/>
      <c r="N98" s="27"/>
      <c r="O98" s="28"/>
      <c r="P98" s="143"/>
      <c r="Q98" s="143"/>
      <c r="R98" s="134"/>
      <c r="S98" s="143"/>
    </row>
    <row r="99" spans="1:19" x14ac:dyDescent="0.25">
      <c r="A99" s="141">
        <v>95</v>
      </c>
      <c r="B99" s="142">
        <v>560152</v>
      </c>
      <c r="C99" s="5" t="s">
        <v>202</v>
      </c>
      <c r="D99" s="27"/>
      <c r="E99" s="28"/>
      <c r="F99" s="27"/>
      <c r="G99" s="150"/>
      <c r="H99" s="27"/>
      <c r="I99" s="28"/>
      <c r="J99" s="27"/>
      <c r="K99" s="28"/>
      <c r="L99" s="27"/>
      <c r="M99" s="28"/>
      <c r="N99" s="27"/>
      <c r="O99" s="28"/>
      <c r="P99" s="143"/>
      <c r="Q99" s="143"/>
      <c r="R99" s="134"/>
      <c r="S99" s="143"/>
    </row>
    <row r="100" spans="1:19" x14ac:dyDescent="0.25">
      <c r="A100" s="141">
        <v>96</v>
      </c>
      <c r="B100" s="142" t="s">
        <v>203</v>
      </c>
      <c r="C100" s="5" t="s">
        <v>204</v>
      </c>
      <c r="D100" s="27"/>
      <c r="E100" s="28"/>
      <c r="F100" s="27"/>
      <c r="G100" s="150"/>
      <c r="H100" s="27"/>
      <c r="I100" s="28"/>
      <c r="J100" s="27"/>
      <c r="K100" s="28"/>
      <c r="L100" s="27"/>
      <c r="M100" s="28"/>
      <c r="N100" s="27"/>
      <c r="O100" s="28"/>
      <c r="P100" s="143"/>
      <c r="Q100" s="143"/>
      <c r="R100" s="134"/>
      <c r="S100" s="143"/>
    </row>
    <row r="101" spans="1:19" x14ac:dyDescent="0.25">
      <c r="A101" s="141">
        <v>97</v>
      </c>
      <c r="B101" s="142" t="s">
        <v>205</v>
      </c>
      <c r="C101" s="5" t="s">
        <v>206</v>
      </c>
      <c r="D101" s="27"/>
      <c r="E101" s="28"/>
      <c r="F101" s="27"/>
      <c r="G101" s="150"/>
      <c r="H101" s="27"/>
      <c r="I101" s="28"/>
      <c r="J101" s="27"/>
      <c r="K101" s="28"/>
      <c r="L101" s="27"/>
      <c r="M101" s="28"/>
      <c r="N101" s="27"/>
      <c r="O101" s="28"/>
      <c r="P101" s="143"/>
      <c r="Q101" s="143"/>
      <c r="R101" s="134"/>
      <c r="S101" s="143"/>
    </row>
    <row r="102" spans="1:19" x14ac:dyDescent="0.25">
      <c r="A102" s="141">
        <v>98</v>
      </c>
      <c r="B102" s="142" t="s">
        <v>207</v>
      </c>
      <c r="C102" s="5" t="s">
        <v>208</v>
      </c>
      <c r="D102" s="27"/>
      <c r="E102" s="28"/>
      <c r="F102" s="27"/>
      <c r="G102" s="150"/>
      <c r="H102" s="27"/>
      <c r="I102" s="28"/>
      <c r="J102" s="27"/>
      <c r="K102" s="28"/>
      <c r="L102" s="27"/>
      <c r="M102" s="28"/>
      <c r="N102" s="27"/>
      <c r="O102" s="28"/>
      <c r="P102" s="143"/>
      <c r="Q102" s="143"/>
      <c r="R102" s="134"/>
      <c r="S102" s="143"/>
    </row>
    <row r="103" spans="1:19" x14ac:dyDescent="0.25">
      <c r="A103" s="141">
        <v>99</v>
      </c>
      <c r="B103" s="142" t="s">
        <v>209</v>
      </c>
      <c r="C103" s="5" t="s">
        <v>210</v>
      </c>
      <c r="D103" s="27"/>
      <c r="E103" s="28"/>
      <c r="F103" s="27"/>
      <c r="G103" s="150"/>
      <c r="H103" s="27"/>
      <c r="I103" s="28"/>
      <c r="J103" s="27"/>
      <c r="K103" s="28"/>
      <c r="L103" s="27"/>
      <c r="M103" s="28"/>
      <c r="N103" s="27"/>
      <c r="O103" s="28"/>
      <c r="P103" s="143"/>
      <c r="Q103" s="143"/>
      <c r="R103" s="134"/>
      <c r="S103" s="143"/>
    </row>
    <row r="104" spans="1:19" x14ac:dyDescent="0.25">
      <c r="A104" s="141">
        <v>100</v>
      </c>
      <c r="B104" s="142" t="s">
        <v>211</v>
      </c>
      <c r="C104" s="5" t="s">
        <v>212</v>
      </c>
      <c r="D104" s="27"/>
      <c r="E104" s="28"/>
      <c r="F104" s="27"/>
      <c r="G104" s="150"/>
      <c r="H104" s="27"/>
      <c r="I104" s="28"/>
      <c r="J104" s="27"/>
      <c r="K104" s="28"/>
      <c r="L104" s="27"/>
      <c r="M104" s="28"/>
      <c r="N104" s="27"/>
      <c r="O104" s="28"/>
      <c r="P104" s="143"/>
      <c r="Q104" s="143"/>
      <c r="R104" s="134"/>
      <c r="S104" s="143"/>
    </row>
    <row r="105" spans="1:19" ht="30" x14ac:dyDescent="0.25">
      <c r="A105" s="141">
        <v>333</v>
      </c>
      <c r="B105" s="142">
        <v>560198</v>
      </c>
      <c r="C105" s="5" t="s">
        <v>19</v>
      </c>
      <c r="D105" s="27">
        <v>0</v>
      </c>
      <c r="E105" s="28">
        <v>0</v>
      </c>
      <c r="F105" s="27">
        <v>14227888.09</v>
      </c>
      <c r="G105" s="150">
        <v>2779</v>
      </c>
      <c r="H105" s="27">
        <v>0</v>
      </c>
      <c r="I105" s="28">
        <v>0</v>
      </c>
      <c r="J105" s="27"/>
      <c r="K105" s="28"/>
      <c r="L105" s="27"/>
      <c r="M105" s="28"/>
      <c r="N105" s="27"/>
      <c r="O105" s="28"/>
      <c r="P105" s="143"/>
      <c r="Q105" s="143"/>
      <c r="R105" s="134"/>
      <c r="S105" s="143"/>
    </row>
    <row r="106" spans="1:19" ht="30" x14ac:dyDescent="0.25">
      <c r="A106" s="141"/>
      <c r="B106" s="142">
        <v>560199</v>
      </c>
      <c r="C106" s="5" t="s">
        <v>213</v>
      </c>
      <c r="D106" s="27"/>
      <c r="E106" s="28"/>
      <c r="F106" s="27"/>
      <c r="G106" s="150"/>
      <c r="H106" s="27"/>
      <c r="I106" s="28"/>
      <c r="J106" s="27"/>
      <c r="K106" s="28"/>
      <c r="L106" s="27"/>
      <c r="M106" s="28"/>
      <c r="N106" s="27"/>
      <c r="O106" s="28"/>
      <c r="P106" s="143"/>
      <c r="Q106" s="143"/>
      <c r="R106" s="134"/>
      <c r="S106" s="143"/>
    </row>
    <row r="107" spans="1:19" ht="30" x14ac:dyDescent="0.25">
      <c r="A107" s="141"/>
      <c r="B107" s="142">
        <v>560200</v>
      </c>
      <c r="C107" s="5" t="s">
        <v>214</v>
      </c>
      <c r="D107" s="27"/>
      <c r="E107" s="28"/>
      <c r="F107" s="27"/>
      <c r="G107" s="150"/>
      <c r="H107" s="27"/>
      <c r="I107" s="28"/>
      <c r="J107" s="27"/>
      <c r="K107" s="28"/>
      <c r="L107" s="27"/>
      <c r="M107" s="28"/>
      <c r="N107" s="27"/>
      <c r="O107" s="28"/>
      <c r="P107" s="143"/>
      <c r="Q107" s="143"/>
      <c r="R107" s="134"/>
      <c r="S107" s="143"/>
    </row>
    <row r="108" spans="1:19" x14ac:dyDescent="0.25">
      <c r="A108" s="141"/>
      <c r="B108" s="142">
        <v>560203</v>
      </c>
      <c r="C108" s="5" t="s">
        <v>215</v>
      </c>
      <c r="D108" s="27"/>
      <c r="E108" s="28"/>
      <c r="F108" s="27"/>
      <c r="G108" s="150"/>
      <c r="H108" s="27"/>
      <c r="I108" s="28"/>
      <c r="J108" s="27"/>
      <c r="K108" s="28"/>
      <c r="L108" s="27"/>
      <c r="M108" s="28"/>
      <c r="N108" s="27"/>
      <c r="O108" s="28"/>
      <c r="P108" s="143"/>
      <c r="Q108" s="143"/>
      <c r="R108" s="134"/>
      <c r="S108" s="143"/>
    </row>
    <row r="109" spans="1:19" x14ac:dyDescent="0.25">
      <c r="A109" s="141"/>
      <c r="B109" s="142" t="s">
        <v>216</v>
      </c>
      <c r="C109" s="5" t="s">
        <v>217</v>
      </c>
      <c r="D109" s="27"/>
      <c r="E109" s="28"/>
      <c r="F109" s="27"/>
      <c r="G109" s="150"/>
      <c r="H109" s="27"/>
      <c r="I109" s="28"/>
      <c r="J109" s="27"/>
      <c r="K109" s="28"/>
      <c r="L109" s="27"/>
      <c r="M109" s="28"/>
      <c r="N109" s="27"/>
      <c r="O109" s="28"/>
      <c r="P109" s="143"/>
      <c r="Q109" s="143"/>
      <c r="R109" s="134"/>
      <c r="S109" s="143"/>
    </row>
    <row r="110" spans="1:19" x14ac:dyDescent="0.25">
      <c r="A110" s="141"/>
      <c r="B110" s="142">
        <v>560228</v>
      </c>
      <c r="C110" s="5" t="s">
        <v>218</v>
      </c>
      <c r="D110" s="27"/>
      <c r="E110" s="28"/>
      <c r="F110" s="27"/>
      <c r="G110" s="150"/>
      <c r="H110" s="27"/>
      <c r="I110" s="28"/>
      <c r="J110" s="27"/>
      <c r="K110" s="28"/>
      <c r="L110" s="27"/>
      <c r="M110" s="28"/>
      <c r="N110" s="27"/>
      <c r="O110" s="28"/>
      <c r="P110" s="143"/>
      <c r="Q110" s="143"/>
      <c r="R110" s="134"/>
      <c r="S110" s="143"/>
    </row>
    <row r="111" spans="1:19" x14ac:dyDescent="0.25">
      <c r="A111" s="141"/>
      <c r="B111" s="142">
        <v>560229</v>
      </c>
      <c r="C111" s="5" t="s">
        <v>219</v>
      </c>
      <c r="D111" s="27"/>
      <c r="E111" s="28"/>
      <c r="F111" s="27"/>
      <c r="G111" s="150"/>
      <c r="H111" s="27"/>
      <c r="I111" s="28"/>
      <c r="J111" s="27"/>
      <c r="K111" s="28"/>
      <c r="L111" s="27"/>
      <c r="M111" s="28"/>
      <c r="N111" s="27"/>
      <c r="O111" s="28"/>
      <c r="P111" s="143"/>
      <c r="Q111" s="143"/>
      <c r="R111" s="134"/>
      <c r="S111" s="143"/>
    </row>
    <row r="112" spans="1:19" ht="15.75" customHeight="1" x14ac:dyDescent="0.25">
      <c r="A112" s="141" t="e">
        <v>#REF!</v>
      </c>
      <c r="B112" s="142">
        <v>560231</v>
      </c>
      <c r="C112" s="5" t="s">
        <v>62</v>
      </c>
      <c r="D112" s="27">
        <v>0</v>
      </c>
      <c r="E112" s="28"/>
      <c r="F112" s="27">
        <v>0</v>
      </c>
      <c r="G112" s="150"/>
      <c r="H112" s="27"/>
      <c r="I112" s="28"/>
      <c r="J112" s="27">
        <v>3503973.7</v>
      </c>
      <c r="K112" s="28">
        <v>1520</v>
      </c>
      <c r="L112" s="27"/>
      <c r="M112" s="28"/>
      <c r="N112" s="27"/>
      <c r="O112" s="28"/>
      <c r="P112" s="143"/>
      <c r="Q112" s="143"/>
      <c r="R112" s="134"/>
      <c r="S112" s="143"/>
    </row>
    <row r="113" spans="1:19" ht="15.75" customHeight="1" x14ac:dyDescent="0.25">
      <c r="A113" s="141" t="e">
        <v>#REF!</v>
      </c>
      <c r="B113" s="142">
        <v>560235</v>
      </c>
      <c r="C113" s="5" t="s">
        <v>63</v>
      </c>
      <c r="D113" s="27"/>
      <c r="E113" s="28"/>
      <c r="F113" s="27">
        <v>0</v>
      </c>
      <c r="G113" s="150"/>
      <c r="H113" s="27"/>
      <c r="I113" s="28"/>
      <c r="J113" s="27">
        <v>803805.44</v>
      </c>
      <c r="K113" s="28">
        <v>620</v>
      </c>
      <c r="L113" s="27"/>
      <c r="M113" s="28"/>
      <c r="N113" s="27"/>
      <c r="O113" s="28"/>
      <c r="P113" s="143"/>
      <c r="Q113" s="143"/>
      <c r="R113" s="134"/>
      <c r="S113" s="143"/>
    </row>
    <row r="114" spans="1:19" ht="15.75" customHeight="1" x14ac:dyDescent="0.25">
      <c r="A114" s="141"/>
      <c r="B114" s="142" t="s">
        <v>220</v>
      </c>
      <c r="C114" s="5" t="s">
        <v>221</v>
      </c>
      <c r="D114" s="27"/>
      <c r="E114" s="28"/>
      <c r="F114" s="27"/>
      <c r="G114" s="150"/>
      <c r="H114" s="27"/>
      <c r="I114" s="28"/>
      <c r="J114" s="27"/>
      <c r="K114" s="28"/>
      <c r="L114" s="27"/>
      <c r="M114" s="28"/>
      <c r="N114" s="27"/>
      <c r="O114" s="28"/>
      <c r="P114" s="143"/>
      <c r="Q114" s="143"/>
      <c r="R114" s="134"/>
      <c r="S114" s="143"/>
    </row>
    <row r="115" spans="1:19" ht="15.75" customHeight="1" x14ac:dyDescent="0.25">
      <c r="A115" s="141"/>
      <c r="B115" s="142" t="s">
        <v>222</v>
      </c>
      <c r="C115" s="5" t="s">
        <v>223</v>
      </c>
      <c r="D115" s="27"/>
      <c r="E115" s="28"/>
      <c r="F115" s="27"/>
      <c r="G115" s="150"/>
      <c r="H115" s="27"/>
      <c r="I115" s="28"/>
      <c r="J115" s="27"/>
      <c r="K115" s="28"/>
      <c r="L115" s="27"/>
      <c r="M115" s="28"/>
      <c r="N115" s="27"/>
      <c r="O115" s="28"/>
      <c r="P115" s="143"/>
      <c r="Q115" s="143"/>
      <c r="R115" s="134"/>
      <c r="S115" s="143"/>
    </row>
    <row r="116" spans="1:19" ht="15.75" customHeight="1" x14ac:dyDescent="0.25">
      <c r="A116" s="141"/>
      <c r="B116" s="142">
        <v>560239</v>
      </c>
      <c r="C116" s="5" t="s">
        <v>224</v>
      </c>
      <c r="D116" s="27"/>
      <c r="E116" s="28"/>
      <c r="F116" s="27"/>
      <c r="G116" s="150"/>
      <c r="H116" s="27"/>
      <c r="I116" s="28"/>
      <c r="J116" s="27"/>
      <c r="K116" s="28"/>
      <c r="L116" s="27"/>
      <c r="M116" s="28"/>
      <c r="N116" s="27"/>
      <c r="O116" s="28"/>
      <c r="P116" s="143"/>
      <c r="Q116" s="143"/>
      <c r="R116" s="134"/>
      <c r="S116" s="143"/>
    </row>
    <row r="117" spans="1:19" ht="15.75" customHeight="1" x14ac:dyDescent="0.25">
      <c r="A117" s="141">
        <v>346</v>
      </c>
      <c r="B117" s="142">
        <v>560243</v>
      </c>
      <c r="C117" s="5" t="s">
        <v>3</v>
      </c>
      <c r="D117" s="27">
        <v>549399.88</v>
      </c>
      <c r="E117" s="28">
        <v>230</v>
      </c>
      <c r="F117" s="27">
        <v>12890393.32</v>
      </c>
      <c r="G117" s="150">
        <v>4162</v>
      </c>
      <c r="H117" s="27"/>
      <c r="I117" s="28"/>
      <c r="J117" s="27"/>
      <c r="K117" s="28"/>
      <c r="L117" s="27"/>
      <c r="M117" s="28"/>
      <c r="N117" s="27"/>
      <c r="O117" s="28"/>
      <c r="P117" s="143"/>
      <c r="Q117" s="143"/>
      <c r="R117" s="134"/>
      <c r="S117" s="143"/>
    </row>
    <row r="118" spans="1:19" ht="15.75" customHeight="1" x14ac:dyDescent="0.25">
      <c r="A118" s="141"/>
      <c r="B118" s="142" t="s">
        <v>225</v>
      </c>
      <c r="C118" s="5" t="s">
        <v>226</v>
      </c>
      <c r="D118" s="27"/>
      <c r="E118" s="28"/>
      <c r="F118" s="27"/>
      <c r="G118" s="150"/>
      <c r="H118" s="27"/>
      <c r="I118" s="28"/>
      <c r="J118" s="27"/>
      <c r="K118" s="28"/>
      <c r="L118" s="27"/>
      <c r="M118" s="28"/>
      <c r="N118" s="27"/>
      <c r="O118" s="28"/>
      <c r="P118" s="143"/>
      <c r="Q118" s="143"/>
      <c r="R118" s="134"/>
      <c r="S118" s="143"/>
    </row>
    <row r="119" spans="1:19" ht="15.75" customHeight="1" x14ac:dyDescent="0.25">
      <c r="A119" s="141"/>
      <c r="B119" s="142">
        <v>560251</v>
      </c>
      <c r="C119" s="5" t="s">
        <v>227</v>
      </c>
      <c r="D119" s="27"/>
      <c r="E119" s="28"/>
      <c r="F119" s="27"/>
      <c r="G119" s="150"/>
      <c r="H119" s="27"/>
      <c r="I119" s="28"/>
      <c r="J119" s="27"/>
      <c r="K119" s="28"/>
      <c r="L119" s="27"/>
      <c r="M119" s="28"/>
      <c r="N119" s="27"/>
      <c r="O119" s="28"/>
      <c r="P119" s="143"/>
      <c r="Q119" s="143"/>
      <c r="R119" s="134"/>
      <c r="S119" s="143"/>
    </row>
    <row r="120" spans="1:19" ht="15.75" customHeight="1" x14ac:dyDescent="0.25">
      <c r="A120" s="141"/>
      <c r="B120" s="142">
        <v>560254</v>
      </c>
      <c r="C120" s="5" t="s">
        <v>228</v>
      </c>
      <c r="D120" s="27"/>
      <c r="E120" s="28"/>
      <c r="F120" s="27"/>
      <c r="G120" s="150"/>
      <c r="H120" s="27"/>
      <c r="I120" s="28"/>
      <c r="J120" s="27"/>
      <c r="K120" s="28"/>
      <c r="L120" s="27"/>
      <c r="M120" s="28"/>
      <c r="N120" s="27"/>
      <c r="O120" s="28"/>
      <c r="P120" s="143"/>
      <c r="Q120" s="143"/>
      <c r="R120" s="134"/>
      <c r="S120" s="143"/>
    </row>
    <row r="121" spans="1:19" ht="15.75" customHeight="1" x14ac:dyDescent="0.25">
      <c r="A121" s="141">
        <v>353</v>
      </c>
      <c r="B121" s="142">
        <v>560257</v>
      </c>
      <c r="C121" s="5" t="s">
        <v>28</v>
      </c>
      <c r="D121" s="27"/>
      <c r="E121" s="28"/>
      <c r="F121" s="27">
        <v>6290177.7599999998</v>
      </c>
      <c r="G121" s="150">
        <v>1333</v>
      </c>
      <c r="H121" s="27"/>
      <c r="I121" s="28"/>
      <c r="J121" s="27"/>
      <c r="K121" s="28"/>
      <c r="L121" s="27"/>
      <c r="M121" s="28"/>
      <c r="N121" s="27"/>
      <c r="O121" s="28"/>
      <c r="P121" s="143"/>
      <c r="Q121" s="143"/>
      <c r="R121" s="134"/>
      <c r="S121" s="143"/>
    </row>
    <row r="122" spans="1:19" ht="15.75" customHeight="1" x14ac:dyDescent="0.25">
      <c r="A122" s="141"/>
      <c r="B122" s="142">
        <v>560258</v>
      </c>
      <c r="C122" s="5" t="s">
        <v>229</v>
      </c>
      <c r="D122" s="27"/>
      <c r="E122" s="28"/>
      <c r="F122" s="27">
        <v>12580355.529999999</v>
      </c>
      <c r="G122" s="150">
        <v>2667</v>
      </c>
      <c r="H122" s="27"/>
      <c r="I122" s="28"/>
      <c r="J122" s="27"/>
      <c r="K122" s="28"/>
      <c r="L122" s="27"/>
      <c r="M122" s="28"/>
      <c r="N122" s="27"/>
      <c r="O122" s="28"/>
      <c r="P122" s="143"/>
      <c r="Q122" s="143"/>
      <c r="R122" s="134"/>
      <c r="S122" s="143"/>
    </row>
    <row r="123" spans="1:19" ht="15.75" customHeight="1" x14ac:dyDescent="0.25">
      <c r="A123" s="141"/>
      <c r="B123" s="142">
        <v>560260</v>
      </c>
      <c r="C123" s="5" t="s">
        <v>230</v>
      </c>
      <c r="D123" s="27"/>
      <c r="E123" s="28"/>
      <c r="F123" s="27"/>
      <c r="G123" s="150"/>
      <c r="H123" s="27"/>
      <c r="I123" s="28"/>
      <c r="J123" s="27"/>
      <c r="K123" s="28"/>
      <c r="L123" s="27"/>
      <c r="M123" s="28"/>
      <c r="N123" s="27"/>
      <c r="O123" s="28"/>
      <c r="P123" s="143"/>
      <c r="Q123" s="143"/>
      <c r="R123" s="134"/>
      <c r="S123" s="143"/>
    </row>
    <row r="124" spans="1:19" ht="15.75" customHeight="1" x14ac:dyDescent="0.25">
      <c r="A124" s="141"/>
      <c r="B124" s="142">
        <v>560277</v>
      </c>
      <c r="C124" s="5" t="s">
        <v>231</v>
      </c>
      <c r="D124" s="27"/>
      <c r="E124" s="28"/>
      <c r="F124" s="27"/>
      <c r="G124" s="150"/>
      <c r="H124" s="27"/>
      <c r="I124" s="28"/>
      <c r="J124" s="27"/>
      <c r="K124" s="28"/>
      <c r="L124" s="27"/>
      <c r="M124" s="28"/>
      <c r="N124" s="27"/>
      <c r="O124" s="28"/>
      <c r="P124" s="143"/>
      <c r="Q124" s="143"/>
      <c r="R124" s="134"/>
      <c r="S124" s="143"/>
    </row>
    <row r="125" spans="1:19" ht="15.75" customHeight="1" x14ac:dyDescent="0.25">
      <c r="A125" s="141"/>
      <c r="B125" s="142">
        <v>560279</v>
      </c>
      <c r="C125" s="5" t="s">
        <v>232</v>
      </c>
      <c r="D125" s="27"/>
      <c r="E125" s="28"/>
      <c r="F125" s="27"/>
      <c r="G125" s="150"/>
      <c r="H125" s="27"/>
      <c r="I125" s="28"/>
      <c r="J125" s="27"/>
      <c r="K125" s="28"/>
      <c r="L125" s="27"/>
      <c r="M125" s="28"/>
      <c r="N125" s="27"/>
      <c r="O125" s="28"/>
      <c r="P125" s="143"/>
      <c r="Q125" s="143"/>
      <c r="R125" s="134"/>
      <c r="S125" s="143"/>
    </row>
    <row r="126" spans="1:19" ht="15.75" customHeight="1" x14ac:dyDescent="0.25">
      <c r="A126" s="141" t="e">
        <v>#REF!</v>
      </c>
      <c r="B126" s="142">
        <v>560283</v>
      </c>
      <c r="C126" s="5" t="s">
        <v>65</v>
      </c>
      <c r="D126" s="27"/>
      <c r="E126" s="28"/>
      <c r="F126" s="27">
        <v>0</v>
      </c>
      <c r="G126" s="150"/>
      <c r="H126" s="27">
        <v>2299665.34</v>
      </c>
      <c r="I126" s="28">
        <v>3196</v>
      </c>
      <c r="J126" s="27"/>
      <c r="K126" s="28"/>
      <c r="L126" s="27"/>
      <c r="M126" s="28"/>
      <c r="N126" s="27"/>
      <c r="O126" s="28"/>
      <c r="P126" s="143"/>
      <c r="Q126" s="143"/>
      <c r="R126" s="134"/>
      <c r="S126" s="143"/>
    </row>
    <row r="127" spans="1:19" ht="15.75" customHeight="1" x14ac:dyDescent="0.25">
      <c r="A127" s="141"/>
      <c r="B127" s="142">
        <v>560284</v>
      </c>
      <c r="C127" s="5" t="s">
        <v>233</v>
      </c>
      <c r="D127" s="27"/>
      <c r="E127" s="28"/>
      <c r="F127" s="27"/>
      <c r="G127" s="150"/>
      <c r="H127" s="27"/>
      <c r="I127" s="28"/>
      <c r="J127" s="27"/>
      <c r="K127" s="28"/>
      <c r="L127" s="27"/>
      <c r="M127" s="28"/>
      <c r="N127" s="27"/>
      <c r="O127" s="28"/>
      <c r="P127" s="143"/>
      <c r="Q127" s="143"/>
      <c r="R127" s="134"/>
      <c r="S127" s="143"/>
    </row>
    <row r="128" spans="1:19" ht="15.75" customHeight="1" x14ac:dyDescent="0.25">
      <c r="A128" s="141">
        <v>124</v>
      </c>
      <c r="B128" s="142">
        <v>560285</v>
      </c>
      <c r="C128" s="5" t="s">
        <v>234</v>
      </c>
      <c r="D128" s="27"/>
      <c r="E128" s="28"/>
      <c r="F128" s="27"/>
      <c r="G128" s="150"/>
      <c r="H128" s="27"/>
      <c r="I128" s="28"/>
      <c r="J128" s="27"/>
      <c r="K128" s="28"/>
      <c r="L128" s="27"/>
      <c r="M128" s="28"/>
      <c r="N128" s="27"/>
      <c r="O128" s="28"/>
      <c r="P128" s="143"/>
      <c r="Q128" s="143"/>
      <c r="R128" s="134"/>
      <c r="S128" s="143"/>
    </row>
    <row r="129" spans="1:20" ht="15.75" customHeight="1" x14ac:dyDescent="0.25">
      <c r="A129" s="141">
        <v>125</v>
      </c>
      <c r="B129" s="142">
        <v>560318</v>
      </c>
      <c r="C129" s="5" t="s">
        <v>235</v>
      </c>
      <c r="D129" s="27"/>
      <c r="E129" s="28"/>
      <c r="F129" s="27"/>
      <c r="G129" s="150"/>
      <c r="H129" s="27"/>
      <c r="I129" s="28"/>
      <c r="J129" s="27"/>
      <c r="K129" s="28"/>
      <c r="L129" s="27"/>
      <c r="M129" s="28"/>
      <c r="N129" s="27"/>
      <c r="O129" s="28"/>
      <c r="P129" s="143"/>
      <c r="Q129" s="143"/>
      <c r="R129" s="134"/>
      <c r="S129" s="143"/>
    </row>
    <row r="130" spans="1:20" ht="15.75" customHeight="1" x14ac:dyDescent="0.25">
      <c r="A130" s="141">
        <v>126</v>
      </c>
      <c r="B130" s="142">
        <v>560319</v>
      </c>
      <c r="C130" s="5" t="s">
        <v>236</v>
      </c>
      <c r="D130" s="27"/>
      <c r="E130" s="28"/>
      <c r="F130" s="27"/>
      <c r="G130" s="150"/>
      <c r="H130" s="27"/>
      <c r="I130" s="28"/>
      <c r="J130" s="27"/>
      <c r="K130" s="28"/>
      <c r="L130" s="27"/>
      <c r="M130" s="28"/>
      <c r="N130" s="27"/>
      <c r="O130" s="28"/>
      <c r="P130" s="143"/>
      <c r="Q130" s="143"/>
      <c r="R130" s="134"/>
      <c r="S130" s="143"/>
    </row>
    <row r="131" spans="1:20" ht="15.75" customHeight="1" x14ac:dyDescent="0.25">
      <c r="A131" s="141">
        <v>127</v>
      </c>
      <c r="B131" s="142">
        <v>560320</v>
      </c>
      <c r="C131" s="5" t="s">
        <v>237</v>
      </c>
      <c r="D131" s="27"/>
      <c r="E131" s="28"/>
      <c r="F131" s="27"/>
      <c r="G131" s="150"/>
      <c r="H131" s="27"/>
      <c r="I131" s="28"/>
      <c r="J131" s="27"/>
      <c r="K131" s="28"/>
      <c r="L131" s="27"/>
      <c r="M131" s="28"/>
      <c r="N131" s="27"/>
      <c r="O131" s="28"/>
      <c r="P131" s="143"/>
      <c r="Q131" s="143"/>
      <c r="R131" s="134"/>
      <c r="S131" s="143"/>
    </row>
    <row r="132" spans="1:20" ht="15.75" customHeight="1" x14ac:dyDescent="0.25">
      <c r="A132" s="141">
        <v>128</v>
      </c>
      <c r="B132" s="142">
        <v>560321</v>
      </c>
      <c r="C132" s="5" t="s">
        <v>238</v>
      </c>
      <c r="D132" s="27"/>
      <c r="E132" s="28"/>
      <c r="F132" s="27"/>
      <c r="G132" s="150"/>
      <c r="H132" s="27"/>
      <c r="I132" s="28"/>
      <c r="J132" s="27"/>
      <c r="K132" s="28"/>
      <c r="L132" s="27"/>
      <c r="M132" s="28"/>
      <c r="N132" s="27"/>
      <c r="O132" s="28"/>
      <c r="P132" s="143"/>
      <c r="Q132" s="143"/>
      <c r="R132" s="134"/>
      <c r="S132" s="143"/>
    </row>
    <row r="133" spans="1:20" ht="15.75" customHeight="1" x14ac:dyDescent="0.25">
      <c r="A133" s="141">
        <v>129</v>
      </c>
      <c r="B133" s="142">
        <v>560322</v>
      </c>
      <c r="C133" s="5" t="s">
        <v>239</v>
      </c>
      <c r="D133" s="27"/>
      <c r="E133" s="28"/>
      <c r="F133" s="27"/>
      <c r="G133" s="150"/>
      <c r="H133" s="27"/>
      <c r="I133" s="28"/>
      <c r="J133" s="27"/>
      <c r="K133" s="28"/>
      <c r="L133" s="27"/>
      <c r="M133" s="28"/>
      <c r="N133" s="27"/>
      <c r="O133" s="28"/>
      <c r="P133" s="143"/>
      <c r="Q133" s="143"/>
      <c r="R133" s="134"/>
      <c r="S133" s="143"/>
    </row>
    <row r="134" spans="1:20" ht="15.75" customHeight="1" x14ac:dyDescent="0.25">
      <c r="A134" s="141" t="e">
        <v>#REF!</v>
      </c>
      <c r="B134" s="142">
        <v>560323</v>
      </c>
      <c r="C134" s="5" t="s">
        <v>66</v>
      </c>
      <c r="D134" s="27"/>
      <c r="E134" s="28"/>
      <c r="F134" s="27">
        <v>3391709.44</v>
      </c>
      <c r="G134" s="150">
        <v>1000</v>
      </c>
      <c r="H134" s="27"/>
      <c r="I134" s="28"/>
      <c r="J134" s="27"/>
      <c r="K134" s="28"/>
      <c r="L134" s="27"/>
      <c r="M134" s="28"/>
      <c r="N134" s="27"/>
      <c r="O134" s="28"/>
      <c r="P134" s="143"/>
      <c r="Q134" s="143"/>
      <c r="R134" s="134"/>
      <c r="S134" s="143"/>
    </row>
    <row r="135" spans="1:20" ht="15.75" customHeight="1" x14ac:dyDescent="0.25">
      <c r="A135" s="141"/>
      <c r="B135" s="142">
        <v>560324</v>
      </c>
      <c r="C135" s="5" t="s">
        <v>240</v>
      </c>
      <c r="D135" s="27"/>
      <c r="E135" s="28"/>
      <c r="F135" s="27"/>
      <c r="G135" s="150"/>
      <c r="H135" s="27"/>
      <c r="I135" s="28"/>
      <c r="J135" s="27"/>
      <c r="K135" s="28"/>
      <c r="L135" s="27"/>
      <c r="M135" s="28"/>
      <c r="N135" s="27"/>
      <c r="O135" s="28"/>
      <c r="P135" s="143"/>
      <c r="Q135" s="143"/>
      <c r="R135" s="134"/>
      <c r="S135" s="143"/>
    </row>
    <row r="136" spans="1:20" ht="15.75" customHeight="1" x14ac:dyDescent="0.25">
      <c r="A136" s="141"/>
      <c r="B136" s="142"/>
      <c r="C136" s="14" t="s">
        <v>2</v>
      </c>
      <c r="D136" s="151">
        <v>3814617</v>
      </c>
      <c r="E136" s="28">
        <v>1024</v>
      </c>
      <c r="F136" s="151">
        <v>2953303</v>
      </c>
      <c r="G136" s="150">
        <v>654</v>
      </c>
      <c r="H136" s="27">
        <v>716964</v>
      </c>
      <c r="I136" s="28">
        <v>743</v>
      </c>
      <c r="J136" s="27">
        <v>710486</v>
      </c>
      <c r="K136" s="28">
        <v>528</v>
      </c>
      <c r="L136" s="27">
        <v>1070567</v>
      </c>
      <c r="M136" s="28">
        <v>103</v>
      </c>
      <c r="N136" s="27">
        <v>582200</v>
      </c>
      <c r="O136" s="28">
        <v>1318</v>
      </c>
      <c r="P136" s="134">
        <v>17533500</v>
      </c>
      <c r="Q136" s="135">
        <v>1898</v>
      </c>
      <c r="R136" s="134"/>
      <c r="S136" s="143"/>
    </row>
    <row r="137" spans="1:20" s="156" customFormat="1" ht="15.75" customHeight="1" thickBot="1" x14ac:dyDescent="0.25">
      <c r="A137" s="152"/>
      <c r="B137" s="153"/>
      <c r="C137" s="14" t="s">
        <v>32</v>
      </c>
      <c r="D137" s="162">
        <f>SUM(D5:D136)</f>
        <v>169880300</v>
      </c>
      <c r="E137" s="154">
        <f>SUM(E5:E136)</f>
        <v>94654</v>
      </c>
      <c r="F137" s="162">
        <f t="shared" ref="F137:S137" si="0">SUM(F5:F136)</f>
        <v>112019700</v>
      </c>
      <c r="G137" s="154">
        <f t="shared" si="0"/>
        <v>34412</v>
      </c>
      <c r="H137" s="162">
        <f t="shared" si="0"/>
        <v>121955400</v>
      </c>
      <c r="I137" s="154">
        <f t="shared" si="0"/>
        <v>168199</v>
      </c>
      <c r="J137" s="162">
        <f t="shared" si="0"/>
        <v>161698000</v>
      </c>
      <c r="K137" s="154">
        <f t="shared" si="0"/>
        <v>100218</v>
      </c>
      <c r="L137" s="162">
        <f>SUM(L5:L136)</f>
        <v>39937500</v>
      </c>
      <c r="M137" s="154">
        <f t="shared" si="0"/>
        <v>29853</v>
      </c>
      <c r="N137" s="162">
        <f>SUM(N5:N136)</f>
        <v>66822200</v>
      </c>
      <c r="O137" s="154">
        <f t="shared" si="0"/>
        <v>151318</v>
      </c>
      <c r="P137" s="162">
        <f t="shared" si="0"/>
        <v>17533500</v>
      </c>
      <c r="Q137" s="154">
        <f t="shared" si="0"/>
        <v>1898</v>
      </c>
      <c r="R137" s="162">
        <f t="shared" si="0"/>
        <v>24910004.390000001</v>
      </c>
      <c r="S137" s="154">
        <f t="shared" si="0"/>
        <v>9779</v>
      </c>
      <c r="T137" s="155"/>
    </row>
    <row r="138" spans="1:20" ht="15.75" customHeight="1" x14ac:dyDescent="0.25">
      <c r="G138" s="139"/>
      <c r="N138" s="158"/>
      <c r="O138" s="157"/>
    </row>
    <row r="139" spans="1:20" ht="15.75" customHeight="1" x14ac:dyDescent="0.25">
      <c r="N139" s="158"/>
      <c r="O139" s="157"/>
    </row>
    <row r="140" spans="1:20" ht="15.75" customHeight="1" x14ac:dyDescent="0.25">
      <c r="N140" s="158"/>
      <c r="O140" s="140"/>
    </row>
    <row r="141" spans="1:20" ht="15.75" customHeight="1" x14ac:dyDescent="0.25">
      <c r="N141" s="140"/>
      <c r="O141" s="158"/>
    </row>
    <row r="142" spans="1:20" ht="15.75" customHeight="1" x14ac:dyDescent="0.25"/>
  </sheetData>
  <autoFilter ref="B2:B141"/>
  <sortState ref="A3:FW65">
    <sortCondition ref="A65"/>
  </sortState>
  <mergeCells count="13">
    <mergeCell ref="Q1:S1"/>
    <mergeCell ref="C2:P2"/>
    <mergeCell ref="A3:A4"/>
    <mergeCell ref="N3:O3"/>
    <mergeCell ref="P3:Q3"/>
    <mergeCell ref="R3:S3"/>
    <mergeCell ref="C3:C4"/>
    <mergeCell ref="B3:B4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41"/>
  <sheetViews>
    <sheetView view="pageBreakPreview" topLeftCell="B1" zoomScaleNormal="100" zoomScaleSheetLayoutView="100" workbookViewId="0">
      <pane xSplit="2" ySplit="4" topLeftCell="D125" activePane="bottomRight" state="frozen"/>
      <selection activeCell="B1" sqref="B1"/>
      <selection pane="topRight" activeCell="D1" sqref="D1"/>
      <selection pane="bottomLeft" activeCell="B5" sqref="B5"/>
      <selection pane="bottomRight" activeCell="C143" sqref="C143"/>
    </sheetView>
  </sheetViews>
  <sheetFormatPr defaultRowHeight="15" x14ac:dyDescent="0.25"/>
  <cols>
    <col min="1" max="1" width="0" style="105" hidden="1" customWidth="1"/>
    <col min="2" max="2" width="9.42578125" style="105" customWidth="1"/>
    <col min="3" max="3" width="35.85546875" style="124" bestFit="1" customWidth="1"/>
    <col min="4" max="4" width="17.140625" style="15" customWidth="1"/>
    <col min="5" max="5" width="9.42578125" style="1" customWidth="1"/>
    <col min="6" max="6" width="15.42578125" style="15" customWidth="1"/>
    <col min="7" max="7" width="8" style="1" customWidth="1"/>
    <col min="8" max="8" width="16" style="15" customWidth="1"/>
    <col min="9" max="9" width="9.85546875" style="1" customWidth="1"/>
    <col min="10" max="10" width="20.7109375" style="15" customWidth="1"/>
    <col min="11" max="11" width="9.28515625" style="1" customWidth="1"/>
    <col min="12" max="12" width="15.85546875" style="15" customWidth="1"/>
    <col min="13" max="13" width="9.28515625" style="1" customWidth="1"/>
    <col min="14" max="14" width="18.7109375" style="128" customWidth="1"/>
    <col min="15" max="15" width="9.28515625" style="105" customWidth="1"/>
    <col min="16" max="16" width="18.7109375" style="128" customWidth="1"/>
    <col min="17" max="17" width="9.28515625" style="105" customWidth="1"/>
    <col min="18" max="18" width="18.7109375" style="128" customWidth="1"/>
    <col min="19" max="19" width="9.28515625" style="105" customWidth="1"/>
    <col min="20" max="20" width="18.7109375" style="128" customWidth="1"/>
    <col min="21" max="22" width="9.28515625" style="105" customWidth="1"/>
    <col min="23" max="23" width="18.7109375" style="128" customWidth="1"/>
    <col min="24" max="24" width="9.28515625" style="105" customWidth="1"/>
    <col min="25" max="25" width="17.42578125" style="128" customWidth="1"/>
    <col min="26" max="26" width="9.28515625" style="106" customWidth="1"/>
    <col min="27" max="27" width="16.140625" style="11" customWidth="1"/>
    <col min="28" max="28" width="10.7109375" style="2" customWidth="1"/>
    <col min="29" max="29" width="18.85546875" style="33" customWidth="1"/>
    <col min="30" max="30" width="9.28515625" style="3" customWidth="1"/>
    <col min="31" max="31" width="12.5703125" style="105" bestFit="1" customWidth="1"/>
    <col min="32" max="16384" width="9.140625" style="105"/>
  </cols>
  <sheetData>
    <row r="1" spans="1:32" ht="60" customHeight="1" x14ac:dyDescent="0.25">
      <c r="B1" s="169"/>
      <c r="C1" s="169"/>
      <c r="D1" s="173"/>
      <c r="E1" s="174"/>
      <c r="F1" s="175"/>
      <c r="G1" s="174"/>
      <c r="H1" s="176"/>
      <c r="I1" s="177"/>
      <c r="J1" s="178"/>
      <c r="K1" s="174"/>
      <c r="L1" s="176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Z1" s="198"/>
      <c r="AA1" s="253" t="s">
        <v>455</v>
      </c>
      <c r="AB1" s="253"/>
      <c r="AC1" s="253"/>
      <c r="AD1" s="253"/>
    </row>
    <row r="2" spans="1:32" s="3" customFormat="1" ht="39.75" customHeight="1" x14ac:dyDescent="0.3">
      <c r="A2" s="172"/>
      <c r="C2" s="272" t="s">
        <v>458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AB2" s="181"/>
      <c r="AC2" s="181"/>
      <c r="AD2" s="180"/>
    </row>
    <row r="3" spans="1:32" ht="15" customHeight="1" x14ac:dyDescent="0.25">
      <c r="B3" s="266" t="s">
        <v>67</v>
      </c>
      <c r="C3" s="266" t="s">
        <v>68</v>
      </c>
      <c r="D3" s="275" t="s">
        <v>272</v>
      </c>
      <c r="E3" s="276"/>
      <c r="F3" s="275" t="s">
        <v>273</v>
      </c>
      <c r="G3" s="276"/>
      <c r="H3" s="275" t="s">
        <v>274</v>
      </c>
      <c r="I3" s="276"/>
      <c r="J3" s="277" t="s">
        <v>270</v>
      </c>
      <c r="K3" s="278"/>
      <c r="L3" s="277" t="s">
        <v>279</v>
      </c>
      <c r="M3" s="278"/>
      <c r="N3" s="268" t="s">
        <v>69</v>
      </c>
      <c r="O3" s="269"/>
      <c r="P3" s="268" t="s">
        <v>70</v>
      </c>
      <c r="Q3" s="269"/>
      <c r="R3" s="268" t="s">
        <v>71</v>
      </c>
      <c r="S3" s="269"/>
      <c r="T3" s="268" t="s">
        <v>72</v>
      </c>
      <c r="U3" s="280"/>
      <c r="V3" s="269"/>
      <c r="W3" s="281" t="s">
        <v>120</v>
      </c>
      <c r="X3" s="282"/>
      <c r="Y3" s="279" t="s">
        <v>371</v>
      </c>
      <c r="Z3" s="279"/>
      <c r="AA3" s="273" t="s">
        <v>375</v>
      </c>
      <c r="AB3" s="274"/>
      <c r="AC3" s="270" t="s">
        <v>468</v>
      </c>
      <c r="AD3" s="271"/>
    </row>
    <row r="4" spans="1:32" x14ac:dyDescent="0.25">
      <c r="B4" s="267"/>
      <c r="C4" s="267"/>
      <c r="D4" s="16" t="s">
        <v>73</v>
      </c>
      <c r="E4" s="168" t="s">
        <v>275</v>
      </c>
      <c r="F4" s="16" t="s">
        <v>73</v>
      </c>
      <c r="G4" s="168" t="s">
        <v>275</v>
      </c>
      <c r="H4" s="16" t="s">
        <v>73</v>
      </c>
      <c r="I4" s="168" t="s">
        <v>275</v>
      </c>
      <c r="J4" s="34" t="s">
        <v>1</v>
      </c>
      <c r="K4" s="167" t="s">
        <v>0</v>
      </c>
      <c r="L4" s="34" t="s">
        <v>1</v>
      </c>
      <c r="M4" s="167" t="s">
        <v>0</v>
      </c>
      <c r="N4" s="130" t="s">
        <v>73</v>
      </c>
      <c r="O4" s="130" t="s">
        <v>74</v>
      </c>
      <c r="P4" s="130" t="s">
        <v>73</v>
      </c>
      <c r="Q4" s="130" t="s">
        <v>74</v>
      </c>
      <c r="R4" s="130" t="s">
        <v>73</v>
      </c>
      <c r="S4" s="130" t="s">
        <v>74</v>
      </c>
      <c r="T4" s="130" t="s">
        <v>73</v>
      </c>
      <c r="U4" s="130" t="s">
        <v>74</v>
      </c>
      <c r="V4" s="130" t="s">
        <v>75</v>
      </c>
      <c r="W4" s="131" t="s">
        <v>73</v>
      </c>
      <c r="X4" s="131" t="s">
        <v>74</v>
      </c>
      <c r="Y4" s="133" t="s">
        <v>73</v>
      </c>
      <c r="Z4" s="132" t="s">
        <v>74</v>
      </c>
      <c r="AA4" s="170" t="s">
        <v>1</v>
      </c>
      <c r="AB4" s="166" t="s">
        <v>0</v>
      </c>
      <c r="AC4" s="170" t="s">
        <v>1</v>
      </c>
      <c r="AD4" s="197" t="s">
        <v>0</v>
      </c>
    </row>
    <row r="5" spans="1:32" x14ac:dyDescent="0.25">
      <c r="B5" s="107" t="s">
        <v>256</v>
      </c>
      <c r="C5" s="108" t="s">
        <v>257</v>
      </c>
      <c r="D5" s="17">
        <v>41313196</v>
      </c>
      <c r="E5" s="5">
        <v>66749</v>
      </c>
      <c r="F5" s="20">
        <f>'[4]АПП 2023 Итог'!$AT$104</f>
        <v>4365963</v>
      </c>
      <c r="G5" s="21">
        <f>'[4]АПП 2023 Итог'!$AS$104</f>
        <v>450</v>
      </c>
      <c r="H5" s="17"/>
      <c r="I5" s="5"/>
      <c r="J5" s="17"/>
      <c r="K5" s="5"/>
      <c r="L5" s="17"/>
      <c r="M5" s="5"/>
      <c r="N5" s="103"/>
      <c r="O5" s="103"/>
      <c r="P5" s="103"/>
      <c r="Q5" s="103"/>
      <c r="R5" s="103"/>
      <c r="S5" s="103"/>
      <c r="T5" s="103"/>
      <c r="U5" s="103"/>
      <c r="V5" s="103"/>
      <c r="W5" s="104"/>
      <c r="X5" s="104"/>
      <c r="Y5" s="134">
        <v>7359450</v>
      </c>
      <c r="Z5" s="135">
        <v>4375</v>
      </c>
      <c r="AA5" s="12">
        <v>9294270</v>
      </c>
      <c r="AB5" s="6">
        <v>7862</v>
      </c>
      <c r="AC5" s="134">
        <v>14824843.199999999</v>
      </c>
      <c r="AD5" s="143">
        <v>720</v>
      </c>
      <c r="AE5" s="128"/>
      <c r="AF5" s="106"/>
    </row>
    <row r="6" spans="1:32" x14ac:dyDescent="0.25">
      <c r="A6" s="109">
        <v>2</v>
      </c>
      <c r="B6" s="110">
        <v>560264</v>
      </c>
      <c r="C6" s="111" t="s">
        <v>76</v>
      </c>
      <c r="D6" s="20">
        <f>'[4]АПП 2023 Итог'!$BR$103</f>
        <v>40409451</v>
      </c>
      <c r="E6" s="21">
        <f>'[4]АПП 2023 Итог'!$BQ$103</f>
        <v>39430</v>
      </c>
      <c r="F6" s="20">
        <v>21374927.600000001</v>
      </c>
      <c r="G6" s="21">
        <v>3940</v>
      </c>
      <c r="H6" s="17"/>
      <c r="I6" s="5"/>
      <c r="J6" s="17">
        <v>10266273.550000001</v>
      </c>
      <c r="K6" s="5">
        <v>1852</v>
      </c>
      <c r="L6" s="17"/>
      <c r="M6" s="5"/>
      <c r="N6" s="112">
        <v>96288857</v>
      </c>
      <c r="O6" s="113">
        <v>36982</v>
      </c>
      <c r="P6" s="112">
        <v>7282345</v>
      </c>
      <c r="Q6" s="113">
        <v>7750</v>
      </c>
      <c r="R6" s="112">
        <v>6666125</v>
      </c>
      <c r="S6" s="113">
        <v>9246</v>
      </c>
      <c r="T6" s="112"/>
      <c r="U6" s="113"/>
      <c r="V6" s="113"/>
      <c r="W6" s="114">
        <v>8246344</v>
      </c>
      <c r="X6" s="115">
        <v>6884</v>
      </c>
      <c r="Y6" s="134">
        <v>38700913.100000001</v>
      </c>
      <c r="Z6" s="135">
        <v>27656</v>
      </c>
      <c r="AA6" s="12">
        <v>40375307</v>
      </c>
      <c r="AB6" s="6">
        <v>44187</v>
      </c>
      <c r="AC6" s="134">
        <v>4177672.44</v>
      </c>
      <c r="AD6" s="143">
        <v>268</v>
      </c>
      <c r="AE6" s="128"/>
      <c r="AF6" s="106"/>
    </row>
    <row r="7" spans="1:32" x14ac:dyDescent="0.25">
      <c r="A7" s="109">
        <v>12</v>
      </c>
      <c r="B7" s="110">
        <v>560259</v>
      </c>
      <c r="C7" s="111" t="s">
        <v>33</v>
      </c>
      <c r="D7" s="17"/>
      <c r="E7" s="5"/>
      <c r="F7" s="17"/>
      <c r="G7" s="5"/>
      <c r="H7" s="17"/>
      <c r="I7" s="5"/>
      <c r="J7" s="17"/>
      <c r="K7" s="5"/>
      <c r="L7" s="17"/>
      <c r="M7" s="5"/>
      <c r="N7" s="112">
        <v>9649215</v>
      </c>
      <c r="O7" s="113">
        <v>3613</v>
      </c>
      <c r="P7" s="112">
        <v>485969</v>
      </c>
      <c r="Q7" s="113">
        <v>481</v>
      </c>
      <c r="R7" s="112">
        <v>650713</v>
      </c>
      <c r="S7" s="113">
        <v>903</v>
      </c>
      <c r="T7" s="112"/>
      <c r="U7" s="113"/>
      <c r="V7" s="113"/>
      <c r="W7" s="114">
        <v>1256597</v>
      </c>
      <c r="X7" s="115">
        <v>1049</v>
      </c>
      <c r="Y7" s="134">
        <v>3330495.1</v>
      </c>
      <c r="Z7" s="135">
        <v>2380</v>
      </c>
      <c r="AA7" s="12">
        <v>2627138</v>
      </c>
      <c r="AB7" s="6">
        <v>2839</v>
      </c>
      <c r="AC7" s="134"/>
      <c r="AD7" s="143"/>
    </row>
    <row r="8" spans="1:32" x14ac:dyDescent="0.25">
      <c r="A8" s="109"/>
      <c r="B8" s="110">
        <v>560220</v>
      </c>
      <c r="C8" s="111" t="s">
        <v>258</v>
      </c>
      <c r="D8" s="20">
        <f>'[4]АПП 2023 Итог'!$AX$103</f>
        <v>70076389</v>
      </c>
      <c r="E8" s="21">
        <f>'[4]АПП 2023 Итог'!$AW$103</f>
        <v>70350</v>
      </c>
      <c r="F8" s="17"/>
      <c r="G8" s="5"/>
      <c r="H8" s="17"/>
      <c r="I8" s="5"/>
      <c r="J8" s="17"/>
      <c r="K8" s="5"/>
      <c r="L8" s="17"/>
      <c r="M8" s="5"/>
      <c r="N8" s="112"/>
      <c r="O8" s="113"/>
      <c r="P8" s="112"/>
      <c r="Q8" s="113"/>
      <c r="R8" s="112"/>
      <c r="S8" s="113"/>
      <c r="T8" s="112"/>
      <c r="U8" s="113"/>
      <c r="V8" s="113"/>
      <c r="W8" s="114"/>
      <c r="X8" s="115"/>
      <c r="Y8" s="112"/>
      <c r="Z8" s="113"/>
      <c r="AA8" s="12">
        <v>46357863</v>
      </c>
      <c r="AB8" s="6">
        <v>39214</v>
      </c>
      <c r="AC8" s="134"/>
      <c r="AD8" s="143"/>
    </row>
    <row r="9" spans="1:32" x14ac:dyDescent="0.25">
      <c r="A9" s="109"/>
      <c r="B9" s="110">
        <v>560263</v>
      </c>
      <c r="C9" s="111" t="s">
        <v>129</v>
      </c>
      <c r="D9" s="17"/>
      <c r="E9" s="5"/>
      <c r="F9" s="17"/>
      <c r="G9" s="5"/>
      <c r="H9" s="17"/>
      <c r="I9" s="5"/>
      <c r="J9" s="17">
        <v>59812762.509999998</v>
      </c>
      <c r="K9" s="5">
        <v>4404</v>
      </c>
      <c r="L9" s="17"/>
      <c r="M9" s="5"/>
      <c r="N9" s="112"/>
      <c r="O9" s="113"/>
      <c r="P9" s="112"/>
      <c r="Q9" s="113"/>
      <c r="R9" s="112"/>
      <c r="S9" s="113"/>
      <c r="T9" s="112"/>
      <c r="U9" s="113"/>
      <c r="V9" s="113"/>
      <c r="W9" s="114"/>
      <c r="X9" s="115"/>
      <c r="Y9" s="112"/>
      <c r="Z9" s="113"/>
      <c r="AA9" s="12"/>
      <c r="AB9" s="6"/>
      <c r="AC9" s="134"/>
      <c r="AD9" s="143"/>
    </row>
    <row r="10" spans="1:32" x14ac:dyDescent="0.25">
      <c r="A10" s="109"/>
      <c r="B10" s="110" t="s">
        <v>250</v>
      </c>
      <c r="C10" s="111" t="s">
        <v>251</v>
      </c>
      <c r="D10" s="17">
        <v>486450</v>
      </c>
      <c r="E10" s="5">
        <v>500</v>
      </c>
      <c r="F10" s="20">
        <f>'[4]АПП 2023 Итог'!$V$104</f>
        <v>1507980</v>
      </c>
      <c r="G10" s="21">
        <f>'[4]АПП 2023 Итог'!$U$104</f>
        <v>500</v>
      </c>
      <c r="H10" s="17"/>
      <c r="I10" s="5"/>
      <c r="J10" s="17"/>
      <c r="K10" s="5"/>
      <c r="L10" s="17"/>
      <c r="M10" s="5"/>
      <c r="N10" s="112"/>
      <c r="O10" s="113"/>
      <c r="P10" s="112"/>
      <c r="Q10" s="113"/>
      <c r="R10" s="112"/>
      <c r="S10" s="113"/>
      <c r="T10" s="112"/>
      <c r="U10" s="113"/>
      <c r="V10" s="113"/>
      <c r="W10" s="114"/>
      <c r="X10" s="115"/>
      <c r="Y10" s="112"/>
      <c r="Z10" s="113"/>
      <c r="AA10" s="12"/>
      <c r="AB10" s="6"/>
      <c r="AC10" s="134"/>
      <c r="AD10" s="143"/>
    </row>
    <row r="11" spans="1:32" x14ac:dyDescent="0.25">
      <c r="A11" s="109"/>
      <c r="B11" s="110">
        <v>560266</v>
      </c>
      <c r="C11" s="111" t="s">
        <v>130</v>
      </c>
      <c r="D11" s="17"/>
      <c r="E11" s="5"/>
      <c r="F11" s="17"/>
      <c r="G11" s="5"/>
      <c r="H11" s="17"/>
      <c r="I11" s="5"/>
      <c r="J11" s="17"/>
      <c r="K11" s="5"/>
      <c r="L11" s="17"/>
      <c r="M11" s="5"/>
      <c r="N11" s="112"/>
      <c r="O11" s="113"/>
      <c r="P11" s="112"/>
      <c r="Q11" s="113"/>
      <c r="R11" s="112"/>
      <c r="S11" s="113"/>
      <c r="T11" s="112"/>
      <c r="U11" s="113"/>
      <c r="V11" s="113"/>
      <c r="W11" s="114"/>
      <c r="X11" s="115"/>
      <c r="Y11" s="112"/>
      <c r="Z11" s="113"/>
      <c r="AA11" s="12"/>
      <c r="AB11" s="6"/>
      <c r="AC11" s="134"/>
      <c r="AD11" s="143"/>
    </row>
    <row r="12" spans="1:32" x14ac:dyDescent="0.25">
      <c r="A12" s="109"/>
      <c r="B12" s="110" t="s">
        <v>252</v>
      </c>
      <c r="C12" s="111" t="s">
        <v>253</v>
      </c>
      <c r="D12" s="20">
        <f>'[4]АПП 2023 Итог'!$BV$103</f>
        <v>8698320</v>
      </c>
      <c r="E12" s="21">
        <f>'[4]АПП 2023 Итог'!$BU$103</f>
        <v>17620</v>
      </c>
      <c r="F12" s="20">
        <f>'[4]АПП 2023 Итог'!$BV$104</f>
        <v>36100767</v>
      </c>
      <c r="G12" s="21">
        <f>'[4]АПП 2023 Итог'!$BU$104</f>
        <v>21190</v>
      </c>
      <c r="H12" s="17"/>
      <c r="I12" s="5"/>
      <c r="J12" s="17"/>
      <c r="K12" s="5"/>
      <c r="L12" s="17"/>
      <c r="M12" s="5"/>
      <c r="N12" s="112"/>
      <c r="O12" s="113"/>
      <c r="P12" s="112"/>
      <c r="Q12" s="113"/>
      <c r="R12" s="112"/>
      <c r="S12" s="113"/>
      <c r="T12" s="112"/>
      <c r="U12" s="113"/>
      <c r="V12" s="113"/>
      <c r="W12" s="114"/>
      <c r="X12" s="115"/>
      <c r="Y12" s="112"/>
      <c r="Z12" s="113"/>
      <c r="AA12" s="12"/>
      <c r="AB12" s="6"/>
      <c r="AC12" s="134"/>
      <c r="AD12" s="143"/>
    </row>
    <row r="13" spans="1:32" x14ac:dyDescent="0.25">
      <c r="A13" s="109"/>
      <c r="B13" s="110" t="s">
        <v>254</v>
      </c>
      <c r="C13" s="111" t="s">
        <v>255</v>
      </c>
      <c r="D13" s="20">
        <f>'[4]АПП 2023 Итог'!$BZ$103</f>
        <v>8045250</v>
      </c>
      <c r="E13" s="21">
        <f>'[4]АПП 2023 Итог'!$BY$103</f>
        <v>17000</v>
      </c>
      <c r="F13" s="20">
        <f>'[4]АПП 2023 Итог'!$BZ$104</f>
        <v>15333030</v>
      </c>
      <c r="G13" s="21">
        <f>'[4]АПП 2023 Итог'!$BY$104</f>
        <v>9000</v>
      </c>
      <c r="H13" s="17"/>
      <c r="I13" s="5"/>
      <c r="J13" s="17"/>
      <c r="K13" s="5"/>
      <c r="L13" s="17"/>
      <c r="M13" s="5"/>
      <c r="N13" s="112"/>
      <c r="O13" s="113"/>
      <c r="P13" s="112"/>
      <c r="Q13" s="113"/>
      <c r="R13" s="112"/>
      <c r="S13" s="113"/>
      <c r="T13" s="112"/>
      <c r="U13" s="113"/>
      <c r="V13" s="113"/>
      <c r="W13" s="114"/>
      <c r="X13" s="115"/>
      <c r="Y13" s="112"/>
      <c r="Z13" s="113"/>
      <c r="AA13" s="12"/>
      <c r="AB13" s="6"/>
      <c r="AC13" s="134"/>
      <c r="AD13" s="143"/>
    </row>
    <row r="14" spans="1:32" x14ac:dyDescent="0.25">
      <c r="A14" s="109"/>
      <c r="B14" s="110" t="s">
        <v>131</v>
      </c>
      <c r="C14" s="111" t="s">
        <v>132</v>
      </c>
      <c r="D14" s="20">
        <f>'[4]АПП 2023 Итог'!$Z$103</f>
        <v>3131952</v>
      </c>
      <c r="E14" s="21">
        <f>'[4]АПП 2023 Итог'!$Y$103</f>
        <v>7100</v>
      </c>
      <c r="F14" s="20">
        <f>'[4]АПП 2023 Итог'!$Z$104</f>
        <v>264673</v>
      </c>
      <c r="G14" s="21">
        <f>'[4]АПП 2023 Итог'!$Y$104</f>
        <v>250</v>
      </c>
      <c r="H14" s="17"/>
      <c r="I14" s="5"/>
      <c r="J14" s="17"/>
      <c r="K14" s="5"/>
      <c r="L14" s="17"/>
      <c r="M14" s="5"/>
      <c r="N14" s="112"/>
      <c r="O14" s="113"/>
      <c r="P14" s="112"/>
      <c r="Q14" s="113"/>
      <c r="R14" s="112"/>
      <c r="S14" s="113"/>
      <c r="T14" s="112"/>
      <c r="U14" s="113"/>
      <c r="V14" s="113"/>
      <c r="W14" s="114"/>
      <c r="X14" s="115"/>
      <c r="Y14" s="112"/>
      <c r="Z14" s="113"/>
      <c r="AA14" s="12"/>
      <c r="AB14" s="6"/>
      <c r="AC14" s="134"/>
      <c r="AD14" s="143"/>
    </row>
    <row r="15" spans="1:32" x14ac:dyDescent="0.25">
      <c r="A15" s="109"/>
      <c r="B15" s="110">
        <v>560023</v>
      </c>
      <c r="C15" s="111" t="s">
        <v>259</v>
      </c>
      <c r="D15" s="17"/>
      <c r="E15" s="5"/>
      <c r="F15" s="17"/>
      <c r="G15" s="5"/>
      <c r="H15" s="17"/>
      <c r="I15" s="5"/>
      <c r="J15" s="17"/>
      <c r="K15" s="5"/>
      <c r="L15" s="17"/>
      <c r="M15" s="5"/>
      <c r="N15" s="112"/>
      <c r="O15" s="113"/>
      <c r="P15" s="112"/>
      <c r="Q15" s="113"/>
      <c r="R15" s="112"/>
      <c r="S15" s="113"/>
      <c r="T15" s="112"/>
      <c r="U15" s="113"/>
      <c r="V15" s="113"/>
      <c r="W15" s="114"/>
      <c r="X15" s="115"/>
      <c r="Y15" s="112"/>
      <c r="Z15" s="113"/>
      <c r="AA15" s="12">
        <v>13461441</v>
      </c>
      <c r="AB15" s="6">
        <v>11387</v>
      </c>
      <c r="AC15" s="134"/>
      <c r="AD15" s="143"/>
    </row>
    <row r="16" spans="1:32" x14ac:dyDescent="0.25">
      <c r="A16" s="109"/>
      <c r="B16" s="110" t="s">
        <v>133</v>
      </c>
      <c r="C16" s="111" t="s">
        <v>134</v>
      </c>
      <c r="D16" s="17"/>
      <c r="E16" s="5"/>
      <c r="F16" s="17"/>
      <c r="G16" s="5"/>
      <c r="H16" s="20">
        <f>'[4]АПП 2023 Итог'!$N$105</f>
        <v>8460095</v>
      </c>
      <c r="I16" s="21">
        <f>'[4]АПП 2023 Итог'!$M$105</f>
        <v>6500</v>
      </c>
      <c r="J16" s="17"/>
      <c r="K16" s="5"/>
      <c r="L16" s="17"/>
      <c r="M16" s="5"/>
      <c r="N16" s="112"/>
      <c r="O16" s="113"/>
      <c r="P16" s="112"/>
      <c r="Q16" s="113"/>
      <c r="R16" s="112"/>
      <c r="S16" s="113"/>
      <c r="T16" s="112"/>
      <c r="U16" s="113"/>
      <c r="V16" s="113"/>
      <c r="W16" s="114"/>
      <c r="X16" s="115"/>
      <c r="Y16" s="112"/>
      <c r="Z16" s="113"/>
      <c r="AA16" s="12"/>
      <c r="AB16" s="6"/>
      <c r="AC16" s="134"/>
      <c r="AD16" s="143"/>
    </row>
    <row r="17" spans="1:30" x14ac:dyDescent="0.25">
      <c r="A17" s="109"/>
      <c r="B17" s="110">
        <v>560255</v>
      </c>
      <c r="C17" s="111" t="s">
        <v>135</v>
      </c>
      <c r="D17" s="20">
        <f>'[4]АПП 2023 Итог'!$BN$103</f>
        <v>3152721</v>
      </c>
      <c r="E17" s="21">
        <f>'[4]АПП 2023 Итог'!$BM$103</f>
        <v>3900</v>
      </c>
      <c r="F17" s="20">
        <f>'[4]АПП 2023 Итог'!$BN$104</f>
        <v>2965211</v>
      </c>
      <c r="G17" s="21">
        <f>'[4]АПП 2023 Итог'!$BM$104</f>
        <v>1310</v>
      </c>
      <c r="H17" s="17"/>
      <c r="I17" s="5"/>
      <c r="J17" s="17"/>
      <c r="K17" s="5"/>
      <c r="L17" s="17"/>
      <c r="M17" s="5"/>
      <c r="N17" s="112"/>
      <c r="O17" s="113"/>
      <c r="P17" s="112"/>
      <c r="Q17" s="113"/>
      <c r="R17" s="112"/>
      <c r="S17" s="113"/>
      <c r="T17" s="112"/>
      <c r="U17" s="113"/>
      <c r="V17" s="113"/>
      <c r="W17" s="114"/>
      <c r="X17" s="115"/>
      <c r="Y17" s="112"/>
      <c r="Z17" s="113"/>
      <c r="AA17" s="12"/>
      <c r="AB17" s="6"/>
      <c r="AC17" s="134"/>
      <c r="AD17" s="143"/>
    </row>
    <row r="18" spans="1:30" x14ac:dyDescent="0.25">
      <c r="A18" s="109"/>
      <c r="B18" s="110">
        <v>560253</v>
      </c>
      <c r="C18" s="111" t="s">
        <v>136</v>
      </c>
      <c r="D18" s="17"/>
      <c r="E18" s="5"/>
      <c r="F18" s="17"/>
      <c r="G18" s="5"/>
      <c r="H18" s="17"/>
      <c r="I18" s="5"/>
      <c r="J18" s="17"/>
      <c r="K18" s="5"/>
      <c r="L18" s="17"/>
      <c r="M18" s="5"/>
      <c r="N18" s="112"/>
      <c r="O18" s="113"/>
      <c r="P18" s="112"/>
      <c r="Q18" s="113"/>
      <c r="R18" s="112"/>
      <c r="S18" s="113"/>
      <c r="T18" s="112"/>
      <c r="U18" s="113"/>
      <c r="V18" s="113"/>
      <c r="W18" s="114"/>
      <c r="X18" s="115"/>
      <c r="Y18" s="112"/>
      <c r="Z18" s="113"/>
      <c r="AA18" s="12"/>
      <c r="AB18" s="6"/>
      <c r="AC18" s="134"/>
      <c r="AD18" s="143"/>
    </row>
    <row r="19" spans="1:30" x14ac:dyDescent="0.25">
      <c r="A19" s="109"/>
      <c r="B19" s="110">
        <v>560261</v>
      </c>
      <c r="C19" s="111" t="s">
        <v>137</v>
      </c>
      <c r="D19" s="17"/>
      <c r="E19" s="5"/>
      <c r="F19" s="17"/>
      <c r="G19" s="5"/>
      <c r="H19" s="17"/>
      <c r="I19" s="5"/>
      <c r="J19" s="17"/>
      <c r="K19" s="5"/>
      <c r="L19" s="17"/>
      <c r="M19" s="5"/>
      <c r="N19" s="112"/>
      <c r="O19" s="113"/>
      <c r="P19" s="112"/>
      <c r="Q19" s="113"/>
      <c r="R19" s="112"/>
      <c r="S19" s="113"/>
      <c r="T19" s="112"/>
      <c r="U19" s="113"/>
      <c r="V19" s="113"/>
      <c r="W19" s="114"/>
      <c r="X19" s="115"/>
      <c r="Y19" s="112"/>
      <c r="Z19" s="113"/>
      <c r="AA19" s="12"/>
      <c r="AB19" s="6"/>
      <c r="AC19" s="134"/>
      <c r="AD19" s="143"/>
    </row>
    <row r="20" spans="1:30" ht="30" x14ac:dyDescent="0.25">
      <c r="A20" s="109"/>
      <c r="B20" s="110">
        <v>560014</v>
      </c>
      <c r="C20" s="111" t="s">
        <v>36</v>
      </c>
      <c r="D20" s="17"/>
      <c r="E20" s="5"/>
      <c r="F20" s="17"/>
      <c r="G20" s="5"/>
      <c r="H20" s="17"/>
      <c r="I20" s="5"/>
      <c r="J20" s="17"/>
      <c r="K20" s="5"/>
      <c r="L20" s="17"/>
      <c r="M20" s="5"/>
      <c r="N20" s="112">
        <v>2424934</v>
      </c>
      <c r="O20" s="113">
        <v>1158</v>
      </c>
      <c r="P20" s="112">
        <v>1562778</v>
      </c>
      <c r="Q20" s="113">
        <v>1648</v>
      </c>
      <c r="R20" s="112">
        <v>209461</v>
      </c>
      <c r="S20" s="113">
        <v>290</v>
      </c>
      <c r="T20" s="112"/>
      <c r="U20" s="113"/>
      <c r="V20" s="113"/>
      <c r="W20" s="114">
        <v>548638</v>
      </c>
      <c r="X20" s="115">
        <v>458</v>
      </c>
      <c r="Y20" s="134">
        <v>1071915.7</v>
      </c>
      <c r="Z20" s="135">
        <v>766</v>
      </c>
      <c r="AA20" s="12">
        <v>2036749</v>
      </c>
      <c r="AB20" s="6">
        <v>2201</v>
      </c>
      <c r="AC20" s="134"/>
      <c r="AD20" s="143"/>
    </row>
    <row r="21" spans="1:30" x14ac:dyDescent="0.25">
      <c r="A21" s="109">
        <v>9</v>
      </c>
      <c r="B21" s="110">
        <v>560267</v>
      </c>
      <c r="C21" s="111" t="s">
        <v>77</v>
      </c>
      <c r="D21" s="20">
        <f>'[4]АПП 2023 Итог'!$AP$103</f>
        <v>4331964</v>
      </c>
      <c r="E21" s="21">
        <f>'[4]АПП 2023 Итог'!$AO$103</f>
        <v>840</v>
      </c>
      <c r="F21" s="17"/>
      <c r="G21" s="5"/>
      <c r="H21" s="17"/>
      <c r="I21" s="5"/>
      <c r="J21" s="17"/>
      <c r="K21" s="5"/>
      <c r="L21" s="17">
        <v>13098248.93</v>
      </c>
      <c r="M21" s="5">
        <v>213</v>
      </c>
      <c r="N21" s="112">
        <v>175367225</v>
      </c>
      <c r="O21" s="113">
        <v>68071</v>
      </c>
      <c r="P21" s="112">
        <v>15543088</v>
      </c>
      <c r="Q21" s="113">
        <v>16915</v>
      </c>
      <c r="R21" s="112">
        <v>12267975</v>
      </c>
      <c r="S21" s="113">
        <v>17017</v>
      </c>
      <c r="T21" s="112"/>
      <c r="U21" s="113"/>
      <c r="V21" s="113"/>
      <c r="W21" s="114">
        <v>14733799</v>
      </c>
      <c r="X21" s="115">
        <v>12300</v>
      </c>
      <c r="Y21" s="134">
        <f>86844756.68+26587.99-0.07</f>
        <v>86871344.599999994</v>
      </c>
      <c r="Z21" s="135">
        <f>62060+19</f>
        <v>62079</v>
      </c>
      <c r="AA21" s="12">
        <v>80142895</v>
      </c>
      <c r="AB21" s="6">
        <v>84492</v>
      </c>
      <c r="AC21" s="134"/>
      <c r="AD21" s="143"/>
    </row>
    <row r="22" spans="1:30" x14ac:dyDescent="0.25">
      <c r="A22" s="109"/>
      <c r="B22" s="110">
        <v>560020</v>
      </c>
      <c r="C22" s="111" t="s">
        <v>138</v>
      </c>
      <c r="D22" s="17"/>
      <c r="E22" s="5"/>
      <c r="F22" s="17"/>
      <c r="G22" s="5"/>
      <c r="H22" s="17"/>
      <c r="I22" s="5"/>
      <c r="J22" s="17"/>
      <c r="K22" s="5"/>
      <c r="L22" s="17"/>
      <c r="M22" s="5"/>
      <c r="N22" s="112"/>
      <c r="O22" s="113"/>
      <c r="P22" s="112"/>
      <c r="Q22" s="113"/>
      <c r="R22" s="112"/>
      <c r="S22" s="113"/>
      <c r="T22" s="112"/>
      <c r="U22" s="113"/>
      <c r="V22" s="113"/>
      <c r="W22" s="114"/>
      <c r="X22" s="115"/>
      <c r="Y22" s="112"/>
      <c r="Z22" s="113"/>
      <c r="AA22" s="12">
        <v>35061299</v>
      </c>
      <c r="AB22" s="6">
        <v>36262</v>
      </c>
      <c r="AC22" s="134"/>
      <c r="AD22" s="143"/>
    </row>
    <row r="23" spans="1:30" ht="30" x14ac:dyDescent="0.25">
      <c r="A23" s="109">
        <v>16</v>
      </c>
      <c r="B23" s="110">
        <v>560268</v>
      </c>
      <c r="C23" s="111" t="s">
        <v>79</v>
      </c>
      <c r="D23" s="17"/>
      <c r="E23" s="5"/>
      <c r="F23" s="17"/>
      <c r="G23" s="5"/>
      <c r="H23" s="20">
        <f>'[4]АПП 2023 Итог'!$BF$105</f>
        <v>13449237</v>
      </c>
      <c r="I23" s="21">
        <f>'[4]АПП 2023 Итог'!$BE$105</f>
        <v>10333</v>
      </c>
      <c r="J23" s="17">
        <v>7485547.1799999997</v>
      </c>
      <c r="K23" s="5">
        <v>603</v>
      </c>
      <c r="L23" s="17"/>
      <c r="M23" s="5"/>
      <c r="N23" s="112">
        <v>163741353</v>
      </c>
      <c r="O23" s="113">
        <v>62959</v>
      </c>
      <c r="P23" s="112">
        <v>13245643</v>
      </c>
      <c r="Q23" s="113">
        <v>14135</v>
      </c>
      <c r="R23" s="112">
        <v>11346615</v>
      </c>
      <c r="S23" s="113">
        <v>15739</v>
      </c>
      <c r="T23" s="112"/>
      <c r="U23" s="113"/>
      <c r="V23" s="113"/>
      <c r="W23" s="114">
        <v>11598068</v>
      </c>
      <c r="X23" s="115">
        <v>9682</v>
      </c>
      <c r="Y23" s="134">
        <v>71580456.599999994</v>
      </c>
      <c r="Z23" s="135">
        <v>51152</v>
      </c>
      <c r="AA23" s="12">
        <v>68704974</v>
      </c>
      <c r="AB23" s="6">
        <v>72340</v>
      </c>
      <c r="AC23" s="134"/>
      <c r="AD23" s="143"/>
    </row>
    <row r="24" spans="1:30" x14ac:dyDescent="0.25">
      <c r="A24" s="109">
        <v>14</v>
      </c>
      <c r="B24" s="110">
        <v>560024</v>
      </c>
      <c r="C24" s="111" t="s">
        <v>78</v>
      </c>
      <c r="D24" s="17"/>
      <c r="E24" s="5"/>
      <c r="F24" s="17"/>
      <c r="G24" s="5"/>
      <c r="H24" s="20">
        <f>'[4]АПП 2023 Итог'!$BJ$105</f>
        <v>12601440</v>
      </c>
      <c r="I24" s="21">
        <f>'[4]АПП 2023 Итог'!$BI$105</f>
        <v>7500</v>
      </c>
      <c r="J24" s="17">
        <v>23966723.550000001</v>
      </c>
      <c r="K24" s="5">
        <v>3713</v>
      </c>
      <c r="L24" s="17"/>
      <c r="M24" s="5"/>
      <c r="N24" s="112"/>
      <c r="O24" s="113"/>
      <c r="P24" s="112"/>
      <c r="Q24" s="113"/>
      <c r="R24" s="112"/>
      <c r="S24" s="113"/>
      <c r="T24" s="112">
        <v>361625082</v>
      </c>
      <c r="U24" s="113">
        <v>128040</v>
      </c>
      <c r="V24" s="113">
        <v>204857</v>
      </c>
      <c r="W24" s="114"/>
      <c r="X24" s="115"/>
      <c r="Y24" s="112"/>
      <c r="Z24" s="113"/>
      <c r="AA24" s="12">
        <v>46925881</v>
      </c>
      <c r="AB24" s="6">
        <v>52305</v>
      </c>
      <c r="AC24" s="134"/>
      <c r="AD24" s="143"/>
    </row>
    <row r="25" spans="1:30" x14ac:dyDescent="0.25">
      <c r="A25" s="116"/>
      <c r="B25" s="110">
        <v>560265</v>
      </c>
      <c r="C25" s="111" t="s">
        <v>139</v>
      </c>
      <c r="D25" s="17"/>
      <c r="E25" s="5"/>
      <c r="F25" s="17"/>
      <c r="G25" s="5"/>
      <c r="H25" s="17"/>
      <c r="I25" s="5"/>
      <c r="J25" s="17"/>
      <c r="K25" s="5"/>
      <c r="L25" s="17"/>
      <c r="M25" s="5"/>
      <c r="N25" s="112"/>
      <c r="O25" s="113"/>
      <c r="P25" s="112"/>
      <c r="Q25" s="113"/>
      <c r="R25" s="112"/>
      <c r="S25" s="113"/>
      <c r="T25" s="112"/>
      <c r="U25" s="113"/>
      <c r="V25" s="113"/>
      <c r="W25" s="114"/>
      <c r="X25" s="115"/>
      <c r="Y25" s="134">
        <v>6280362.2000000002</v>
      </c>
      <c r="Z25" s="135">
        <v>4488</v>
      </c>
      <c r="AA25" s="12">
        <v>8134978</v>
      </c>
      <c r="AB25" s="6">
        <v>7994</v>
      </c>
      <c r="AC25" s="134"/>
      <c r="AD25" s="143"/>
    </row>
    <row r="26" spans="1:30" x14ac:dyDescent="0.25">
      <c r="A26" s="116"/>
      <c r="B26" s="110" t="s">
        <v>140</v>
      </c>
      <c r="C26" s="111" t="s">
        <v>141</v>
      </c>
      <c r="D26" s="17"/>
      <c r="E26" s="5"/>
      <c r="F26" s="17"/>
      <c r="G26" s="5"/>
      <c r="H26" s="17"/>
      <c r="I26" s="5"/>
      <c r="J26" s="17"/>
      <c r="K26" s="5"/>
      <c r="L26" s="17"/>
      <c r="M26" s="5"/>
      <c r="N26" s="112"/>
      <c r="O26" s="113"/>
      <c r="P26" s="112"/>
      <c r="Q26" s="113"/>
      <c r="R26" s="112"/>
      <c r="S26" s="113"/>
      <c r="T26" s="112"/>
      <c r="U26" s="113"/>
      <c r="V26" s="113"/>
      <c r="W26" s="114"/>
      <c r="X26" s="115"/>
      <c r="Y26" s="112"/>
      <c r="Z26" s="113"/>
      <c r="AA26" s="12"/>
      <c r="AB26" s="6"/>
      <c r="AC26" s="128">
        <v>1462592017</v>
      </c>
      <c r="AD26" s="105">
        <v>406183</v>
      </c>
    </row>
    <row r="27" spans="1:30" ht="20.25" customHeight="1" x14ac:dyDescent="0.25">
      <c r="B27" s="117" t="s">
        <v>260</v>
      </c>
      <c r="C27" s="118" t="s">
        <v>38</v>
      </c>
      <c r="D27" s="17"/>
      <c r="E27" s="5"/>
      <c r="F27" s="17"/>
      <c r="G27" s="5"/>
      <c r="H27" s="17"/>
      <c r="I27" s="5"/>
      <c r="J27" s="17"/>
      <c r="K27" s="5"/>
      <c r="L27" s="17"/>
      <c r="M27" s="5"/>
      <c r="N27" s="112"/>
      <c r="O27" s="119"/>
      <c r="P27" s="112"/>
      <c r="Q27" s="119"/>
      <c r="S27" s="119"/>
      <c r="T27" s="112"/>
      <c r="U27" s="119"/>
      <c r="V27" s="119"/>
      <c r="W27" s="112"/>
      <c r="X27" s="119"/>
      <c r="Y27" s="134">
        <v>2093454.1</v>
      </c>
      <c r="Z27" s="135">
        <v>1496</v>
      </c>
      <c r="AA27" s="12">
        <v>2560594</v>
      </c>
      <c r="AB27" s="6">
        <v>2166</v>
      </c>
      <c r="AC27" s="134"/>
      <c r="AD27" s="143"/>
    </row>
    <row r="28" spans="1:30" x14ac:dyDescent="0.25">
      <c r="A28" s="109">
        <v>17</v>
      </c>
      <c r="B28" s="145">
        <v>560325</v>
      </c>
      <c r="C28" s="7" t="s">
        <v>470</v>
      </c>
      <c r="D28" s="18"/>
      <c r="E28" s="7"/>
      <c r="F28" s="18">
        <v>582128.4</v>
      </c>
      <c r="G28" s="7">
        <v>60</v>
      </c>
      <c r="H28" s="22">
        <f>'[4]АПП 2023 Итог'!$R$105</f>
        <v>9761648</v>
      </c>
      <c r="I28" s="23">
        <f>'[4]АПП 2023 Итог'!$Q$105</f>
        <v>7500</v>
      </c>
      <c r="J28" s="18"/>
      <c r="K28" s="7"/>
      <c r="L28" s="18"/>
      <c r="M28" s="7"/>
      <c r="N28" s="112">
        <v>157766610</v>
      </c>
      <c r="O28" s="113">
        <v>60587</v>
      </c>
      <c r="P28" s="112">
        <v>10368793</v>
      </c>
      <c r="Q28" s="113">
        <v>11157</v>
      </c>
      <c r="R28" s="112">
        <v>10920547</v>
      </c>
      <c r="S28" s="113">
        <v>15147</v>
      </c>
      <c r="T28" s="112"/>
      <c r="U28" s="113"/>
      <c r="V28" s="113"/>
      <c r="W28" s="114">
        <v>10225275</v>
      </c>
      <c r="X28" s="115">
        <v>8536</v>
      </c>
      <c r="Y28" s="136">
        <v>67748987.799999997</v>
      </c>
      <c r="Z28" s="137">
        <v>48414</v>
      </c>
      <c r="AA28" s="13">
        <v>52570517</v>
      </c>
      <c r="AB28" s="8">
        <v>73643</v>
      </c>
      <c r="AC28" s="134"/>
      <c r="AD28" s="143"/>
    </row>
    <row r="29" spans="1:30" s="106" customFormat="1" x14ac:dyDescent="0.25">
      <c r="A29" s="109">
        <v>21</v>
      </c>
      <c r="B29" s="110">
        <v>560035</v>
      </c>
      <c r="C29" s="111" t="s">
        <v>39</v>
      </c>
      <c r="D29" s="20">
        <f>'[4]АПП 2023 Итог'!$BB$103</f>
        <v>3100260</v>
      </c>
      <c r="E29" s="21">
        <f>'[4]АПП 2023 Итог'!$BA$103</f>
        <v>2280</v>
      </c>
      <c r="F29" s="17"/>
      <c r="G29" s="5"/>
      <c r="H29" s="17"/>
      <c r="I29" s="5"/>
      <c r="J29" s="17"/>
      <c r="K29" s="5"/>
      <c r="L29" s="17"/>
      <c r="M29" s="5"/>
      <c r="N29" s="112"/>
      <c r="O29" s="113"/>
      <c r="P29" s="112"/>
      <c r="Q29" s="113"/>
      <c r="R29" s="112"/>
      <c r="S29" s="113"/>
      <c r="T29" s="112">
        <v>119304683</v>
      </c>
      <c r="U29" s="113">
        <v>43962</v>
      </c>
      <c r="V29" s="113">
        <v>64721</v>
      </c>
      <c r="W29" s="114"/>
      <c r="X29" s="115"/>
      <c r="Y29" s="112"/>
      <c r="Z29" s="113"/>
      <c r="AA29" s="12">
        <v>18572495</v>
      </c>
      <c r="AB29" s="6">
        <v>21650</v>
      </c>
      <c r="AC29" s="134"/>
      <c r="AD29" s="143"/>
    </row>
    <row r="30" spans="1:30" s="106" customFormat="1" x14ac:dyDescent="0.25">
      <c r="A30" s="109"/>
      <c r="B30" s="110" t="s">
        <v>142</v>
      </c>
      <c r="C30" s="111" t="s">
        <v>143</v>
      </c>
      <c r="D30" s="17"/>
      <c r="E30" s="5"/>
      <c r="F30" s="17"/>
      <c r="G30" s="5"/>
      <c r="H30" s="17"/>
      <c r="I30" s="5"/>
      <c r="J30" s="17"/>
      <c r="K30" s="5"/>
      <c r="L30" s="17"/>
      <c r="M30" s="5"/>
      <c r="N30" s="112"/>
      <c r="O30" s="113"/>
      <c r="P30" s="112"/>
      <c r="Q30" s="113"/>
      <c r="R30" s="112"/>
      <c r="S30" s="113"/>
      <c r="T30" s="112"/>
      <c r="U30" s="113"/>
      <c r="V30" s="113"/>
      <c r="W30" s="114"/>
      <c r="X30" s="115"/>
      <c r="Y30" s="112"/>
      <c r="Z30" s="113"/>
      <c r="AA30" s="12"/>
      <c r="AB30" s="6"/>
      <c r="AC30" s="134"/>
      <c r="AD30" s="143"/>
    </row>
    <row r="31" spans="1:30" s="106" customFormat="1" x14ac:dyDescent="0.25">
      <c r="A31" s="109"/>
      <c r="B31" s="110" t="s">
        <v>144</v>
      </c>
      <c r="C31" s="111" t="s">
        <v>145</v>
      </c>
      <c r="D31" s="17"/>
      <c r="E31" s="5"/>
      <c r="F31" s="17"/>
      <c r="G31" s="5"/>
      <c r="H31" s="17"/>
      <c r="I31" s="5"/>
      <c r="J31" s="17"/>
      <c r="K31" s="5"/>
      <c r="L31" s="17"/>
      <c r="M31" s="5"/>
      <c r="N31" s="112"/>
      <c r="O31" s="113"/>
      <c r="P31" s="112"/>
      <c r="Q31" s="113"/>
      <c r="R31" s="112"/>
      <c r="S31" s="113"/>
      <c r="T31" s="112"/>
      <c r="U31" s="113"/>
      <c r="V31" s="113"/>
      <c r="W31" s="114"/>
      <c r="X31" s="115"/>
      <c r="Y31" s="112"/>
      <c r="Z31" s="113"/>
      <c r="AA31" s="12"/>
      <c r="AB31" s="6"/>
      <c r="AC31" s="128">
        <v>490856129</v>
      </c>
      <c r="AD31" s="105">
        <v>136318</v>
      </c>
    </row>
    <row r="32" spans="1:30" s="106" customFormat="1" x14ac:dyDescent="0.25">
      <c r="A32" s="109"/>
      <c r="B32" s="110" t="s">
        <v>146</v>
      </c>
      <c r="C32" s="111" t="s">
        <v>147</v>
      </c>
      <c r="D32" s="17"/>
      <c r="E32" s="5"/>
      <c r="F32" s="17"/>
      <c r="G32" s="5"/>
      <c r="H32" s="17"/>
      <c r="I32" s="5"/>
      <c r="J32" s="17">
        <v>13373582.970000001</v>
      </c>
      <c r="K32" s="5">
        <v>1135</v>
      </c>
      <c r="L32" s="17"/>
      <c r="M32" s="5"/>
      <c r="N32" s="112"/>
      <c r="O32" s="113"/>
      <c r="P32" s="112"/>
      <c r="Q32" s="113"/>
      <c r="R32" s="112"/>
      <c r="S32" s="113"/>
      <c r="T32" s="112"/>
      <c r="U32" s="113"/>
      <c r="V32" s="113"/>
      <c r="W32" s="114"/>
      <c r="X32" s="115"/>
      <c r="Y32" s="112"/>
      <c r="Z32" s="113"/>
      <c r="AA32" s="12"/>
      <c r="AB32" s="6"/>
      <c r="AC32" s="134"/>
      <c r="AD32" s="143"/>
    </row>
    <row r="33" spans="1:30" x14ac:dyDescent="0.25">
      <c r="A33" s="109">
        <v>80</v>
      </c>
      <c r="B33" s="110">
        <v>560206</v>
      </c>
      <c r="C33" s="111" t="s">
        <v>116</v>
      </c>
      <c r="D33" s="17"/>
      <c r="E33" s="5"/>
      <c r="F33" s="17"/>
      <c r="G33" s="5"/>
      <c r="H33" s="20">
        <f>'[4]АПП 2023 Итог'!$AD$105</f>
        <v>5856989</v>
      </c>
      <c r="I33" s="21">
        <f>'[4]АПП 2023 Итог'!$AC$105</f>
        <v>4500</v>
      </c>
      <c r="J33" s="17"/>
      <c r="K33" s="5"/>
      <c r="L33" s="17">
        <v>39257522.020000003</v>
      </c>
      <c r="M33" s="5">
        <v>594</v>
      </c>
      <c r="N33" s="112">
        <v>77955004</v>
      </c>
      <c r="O33" s="113">
        <v>29971</v>
      </c>
      <c r="P33" s="112">
        <v>4877338</v>
      </c>
      <c r="Q33" s="113">
        <v>5255</v>
      </c>
      <c r="R33" s="112">
        <v>5401767</v>
      </c>
      <c r="S33" s="113">
        <v>7493</v>
      </c>
      <c r="T33" s="112"/>
      <c r="U33" s="113"/>
      <c r="V33" s="113"/>
      <c r="W33" s="114">
        <v>4426241</v>
      </c>
      <c r="X33" s="115">
        <v>3695</v>
      </c>
      <c r="Y33" s="134">
        <v>29816327.600000001</v>
      </c>
      <c r="Z33" s="135">
        <v>21307</v>
      </c>
      <c r="AA33" s="12">
        <v>25709206</v>
      </c>
      <c r="AB33" s="6">
        <v>35260</v>
      </c>
      <c r="AC33" s="134"/>
      <c r="AD33" s="143"/>
    </row>
    <row r="34" spans="1:30" s="106" customFormat="1" x14ac:dyDescent="0.25">
      <c r="A34" s="109">
        <v>28</v>
      </c>
      <c r="B34" s="110">
        <v>560041</v>
      </c>
      <c r="C34" s="111" t="s">
        <v>80</v>
      </c>
      <c r="D34" s="17"/>
      <c r="E34" s="5"/>
      <c r="F34" s="17"/>
      <c r="G34" s="5"/>
      <c r="H34" s="17"/>
      <c r="I34" s="5"/>
      <c r="J34" s="17"/>
      <c r="K34" s="5"/>
      <c r="L34" s="17"/>
      <c r="M34" s="5"/>
      <c r="N34" s="112"/>
      <c r="O34" s="113"/>
      <c r="P34" s="112"/>
      <c r="Q34" s="113"/>
      <c r="R34" s="112"/>
      <c r="S34" s="113"/>
      <c r="T34" s="112">
        <v>46622442</v>
      </c>
      <c r="U34" s="113">
        <v>17061</v>
      </c>
      <c r="V34" s="113">
        <v>25668</v>
      </c>
      <c r="W34" s="114"/>
      <c r="X34" s="115"/>
      <c r="Y34" s="112"/>
      <c r="Z34" s="113"/>
      <c r="AA34" s="12">
        <v>6678031</v>
      </c>
      <c r="AB34" s="6">
        <v>9660</v>
      </c>
      <c r="AC34" s="134"/>
      <c r="AD34" s="143"/>
    </row>
    <row r="35" spans="1:30" s="106" customFormat="1" x14ac:dyDescent="0.25">
      <c r="A35" s="109"/>
      <c r="B35" s="110" t="s">
        <v>148</v>
      </c>
      <c r="C35" s="111" t="s">
        <v>149</v>
      </c>
      <c r="D35" s="17"/>
      <c r="E35" s="5"/>
      <c r="F35" s="17"/>
      <c r="G35" s="5"/>
      <c r="H35" s="17"/>
      <c r="I35" s="5"/>
      <c r="J35" s="17"/>
      <c r="K35" s="5"/>
      <c r="L35" s="17"/>
      <c r="M35" s="5"/>
      <c r="N35" s="112"/>
      <c r="O35" s="113"/>
      <c r="P35" s="112"/>
      <c r="Q35" s="113"/>
      <c r="R35" s="112"/>
      <c r="S35" s="113"/>
      <c r="T35" s="112"/>
      <c r="U35" s="113"/>
      <c r="V35" s="113"/>
      <c r="W35" s="114"/>
      <c r="X35" s="115"/>
      <c r="Y35" s="112"/>
      <c r="Z35" s="113"/>
      <c r="AA35" s="12"/>
      <c r="AB35" s="6"/>
      <c r="AC35" s="134"/>
      <c r="AD35" s="143"/>
    </row>
    <row r="36" spans="1:30" s="106" customFormat="1" x14ac:dyDescent="0.25">
      <c r="A36" s="109">
        <v>29</v>
      </c>
      <c r="B36" s="110">
        <v>560043</v>
      </c>
      <c r="C36" s="111" t="s">
        <v>81</v>
      </c>
      <c r="D36" s="17"/>
      <c r="E36" s="5"/>
      <c r="F36" s="17"/>
      <c r="G36" s="5"/>
      <c r="H36" s="17"/>
      <c r="I36" s="5"/>
      <c r="J36" s="17"/>
      <c r="K36" s="5"/>
      <c r="L36" s="17">
        <v>21889680.170000002</v>
      </c>
      <c r="M36" s="5">
        <v>280</v>
      </c>
      <c r="N36" s="112">
        <v>22182933</v>
      </c>
      <c r="O36" s="113">
        <v>8585</v>
      </c>
      <c r="P36" s="112">
        <v>1161074</v>
      </c>
      <c r="Q36" s="113">
        <v>1286</v>
      </c>
      <c r="R36" s="112">
        <v>1548402</v>
      </c>
      <c r="S36" s="113">
        <v>2147</v>
      </c>
      <c r="T36" s="112">
        <v>9978151</v>
      </c>
      <c r="U36" s="113">
        <v>3936</v>
      </c>
      <c r="V36" s="113">
        <v>4797</v>
      </c>
      <c r="W36" s="114">
        <v>1098474</v>
      </c>
      <c r="X36" s="115">
        <v>917</v>
      </c>
      <c r="Y36" s="134">
        <v>9753592.9000000004</v>
      </c>
      <c r="Z36" s="135">
        <v>6970</v>
      </c>
      <c r="AA36" s="12">
        <v>9732769</v>
      </c>
      <c r="AB36" s="6">
        <v>11942</v>
      </c>
      <c r="AC36" s="134"/>
      <c r="AD36" s="143"/>
    </row>
    <row r="37" spans="1:30" x14ac:dyDescent="0.25">
      <c r="A37" s="120">
        <v>81</v>
      </c>
      <c r="B37" s="110">
        <v>560214</v>
      </c>
      <c r="C37" s="111" t="s">
        <v>117</v>
      </c>
      <c r="D37" s="20">
        <f>'[4]АПП 2023 Итог'!$AL$103</f>
        <v>929603</v>
      </c>
      <c r="E37" s="21">
        <f>'[4]АПП 2023 Итог'!$AK$103</f>
        <v>1000</v>
      </c>
      <c r="F37" s="17"/>
      <c r="G37" s="5"/>
      <c r="H37" s="20">
        <f>'[4]АПП 2023 Итог'!$AL$105</f>
        <v>22363088</v>
      </c>
      <c r="I37" s="21">
        <f>'[4]АПП 2023 Итог'!$AK$105</f>
        <v>15000</v>
      </c>
      <c r="J37" s="17">
        <v>5353487.6900000004</v>
      </c>
      <c r="K37" s="5">
        <v>713</v>
      </c>
      <c r="L37" s="17">
        <v>13993512.83</v>
      </c>
      <c r="M37" s="5">
        <v>236</v>
      </c>
      <c r="N37" s="112">
        <v>90997525</v>
      </c>
      <c r="O37" s="113">
        <v>35520</v>
      </c>
      <c r="P37" s="112">
        <v>7162390</v>
      </c>
      <c r="Q37" s="113">
        <v>7811</v>
      </c>
      <c r="R37" s="112">
        <v>6402624</v>
      </c>
      <c r="S37" s="113">
        <v>8880</v>
      </c>
      <c r="T37" s="112">
        <v>68278512</v>
      </c>
      <c r="U37" s="113">
        <v>25249</v>
      </c>
      <c r="V37" s="113">
        <v>36880</v>
      </c>
      <c r="W37" s="114">
        <v>4838318</v>
      </c>
      <c r="X37" s="115">
        <v>4039</v>
      </c>
      <c r="Y37" s="134">
        <v>34165562.399999999</v>
      </c>
      <c r="Z37" s="135">
        <v>24415</v>
      </c>
      <c r="AA37" s="12">
        <v>45004439</v>
      </c>
      <c r="AB37" s="6">
        <v>57258</v>
      </c>
      <c r="AC37" s="134"/>
      <c r="AD37" s="143"/>
    </row>
    <row r="38" spans="1:30" s="106" customFormat="1" x14ac:dyDescent="0.25">
      <c r="A38" s="109">
        <v>30</v>
      </c>
      <c r="B38" s="110">
        <v>560275</v>
      </c>
      <c r="C38" s="111" t="s">
        <v>82</v>
      </c>
      <c r="D38" s="17"/>
      <c r="E38" s="5"/>
      <c r="F38" s="17"/>
      <c r="G38" s="5"/>
      <c r="H38" s="17"/>
      <c r="I38" s="5"/>
      <c r="J38" s="17"/>
      <c r="K38" s="5"/>
      <c r="L38" s="17">
        <v>29518861.620000001</v>
      </c>
      <c r="M38" s="5">
        <v>370</v>
      </c>
      <c r="N38" s="112">
        <v>54349882</v>
      </c>
      <c r="O38" s="113">
        <v>21141</v>
      </c>
      <c r="P38" s="112">
        <v>3640094</v>
      </c>
      <c r="Q38" s="113">
        <v>4014</v>
      </c>
      <c r="R38" s="112">
        <v>3810937</v>
      </c>
      <c r="S38" s="113">
        <v>5286</v>
      </c>
      <c r="T38" s="112">
        <v>33609035</v>
      </c>
      <c r="U38" s="113">
        <v>12212</v>
      </c>
      <c r="V38" s="113">
        <v>17954</v>
      </c>
      <c r="W38" s="114">
        <v>3670366</v>
      </c>
      <c r="X38" s="115">
        <v>3064</v>
      </c>
      <c r="Y38" s="134">
        <v>17357757</v>
      </c>
      <c r="Z38" s="135">
        <v>12404</v>
      </c>
      <c r="AA38" s="12">
        <v>23050954</v>
      </c>
      <c r="AB38" s="6">
        <v>31778</v>
      </c>
      <c r="AC38" s="134"/>
      <c r="AD38" s="143"/>
    </row>
    <row r="39" spans="1:30" s="106" customFormat="1" x14ac:dyDescent="0.25">
      <c r="A39" s="109"/>
      <c r="B39" s="110" t="s">
        <v>150</v>
      </c>
      <c r="C39" s="111" t="s">
        <v>151</v>
      </c>
      <c r="D39" s="17"/>
      <c r="E39" s="5"/>
      <c r="F39" s="17"/>
      <c r="G39" s="5"/>
      <c r="H39" s="17"/>
      <c r="I39" s="5"/>
      <c r="J39" s="17"/>
      <c r="K39" s="5"/>
      <c r="L39" s="17"/>
      <c r="M39" s="5"/>
      <c r="N39" s="112"/>
      <c r="O39" s="113"/>
      <c r="P39" s="112"/>
      <c r="Q39" s="113"/>
      <c r="R39" s="112"/>
      <c r="S39" s="113"/>
      <c r="T39" s="112"/>
      <c r="U39" s="113"/>
      <c r="V39" s="113"/>
      <c r="W39" s="114"/>
      <c r="X39" s="115"/>
      <c r="Y39" s="112"/>
      <c r="Z39" s="113"/>
      <c r="AA39" s="12"/>
      <c r="AB39" s="6"/>
      <c r="AC39" s="134"/>
      <c r="AD39" s="143"/>
    </row>
    <row r="40" spans="1:30" s="106" customFormat="1" ht="30" x14ac:dyDescent="0.25">
      <c r="A40" s="109">
        <v>31</v>
      </c>
      <c r="B40" s="110">
        <v>560269</v>
      </c>
      <c r="C40" s="111" t="s">
        <v>83</v>
      </c>
      <c r="D40" s="17"/>
      <c r="E40" s="5"/>
      <c r="F40" s="17"/>
      <c r="G40" s="5"/>
      <c r="H40" s="17"/>
      <c r="I40" s="5"/>
      <c r="J40" s="17"/>
      <c r="K40" s="5"/>
      <c r="L40" s="17"/>
      <c r="M40" s="5"/>
      <c r="N40" s="112">
        <v>40479077</v>
      </c>
      <c r="O40" s="113">
        <v>15646</v>
      </c>
      <c r="P40" s="112">
        <v>1900185</v>
      </c>
      <c r="Q40" s="113">
        <v>2162</v>
      </c>
      <c r="R40" s="112">
        <v>2820799</v>
      </c>
      <c r="S40" s="113">
        <v>3912</v>
      </c>
      <c r="T40" s="112">
        <v>18977561</v>
      </c>
      <c r="U40" s="113">
        <v>7490</v>
      </c>
      <c r="V40" s="113">
        <v>9230</v>
      </c>
      <c r="W40" s="114">
        <v>2349082</v>
      </c>
      <c r="X40" s="115">
        <v>1961</v>
      </c>
      <c r="Y40" s="134">
        <v>20670060.300000001</v>
      </c>
      <c r="Z40" s="135">
        <v>14771</v>
      </c>
      <c r="AA40" s="12">
        <v>14121397</v>
      </c>
      <c r="AB40" s="6">
        <v>21711</v>
      </c>
      <c r="AC40" s="134"/>
      <c r="AD40" s="143"/>
    </row>
    <row r="41" spans="1:30" s="106" customFormat="1" x14ac:dyDescent="0.25">
      <c r="A41" s="109">
        <v>35</v>
      </c>
      <c r="B41" s="110">
        <v>560053</v>
      </c>
      <c r="C41" s="111" t="s">
        <v>84</v>
      </c>
      <c r="D41" s="17"/>
      <c r="E41" s="5"/>
      <c r="F41" s="17"/>
      <c r="G41" s="5"/>
      <c r="H41" s="17"/>
      <c r="I41" s="5"/>
      <c r="J41" s="17"/>
      <c r="K41" s="5"/>
      <c r="L41" s="17"/>
      <c r="M41" s="5"/>
      <c r="N41" s="112">
        <v>16147382</v>
      </c>
      <c r="O41" s="113">
        <v>6271</v>
      </c>
      <c r="P41" s="112">
        <v>896930</v>
      </c>
      <c r="Q41" s="113">
        <v>1021</v>
      </c>
      <c r="R41" s="112">
        <v>1130821</v>
      </c>
      <c r="S41" s="113">
        <v>1568</v>
      </c>
      <c r="T41" s="112">
        <v>7859459</v>
      </c>
      <c r="U41" s="113">
        <v>3048</v>
      </c>
      <c r="V41" s="113">
        <v>3920</v>
      </c>
      <c r="W41" s="114">
        <v>666032</v>
      </c>
      <c r="X41" s="115">
        <v>556</v>
      </c>
      <c r="Y41" s="134">
        <v>6444088.2999999998</v>
      </c>
      <c r="Z41" s="135">
        <v>4605</v>
      </c>
      <c r="AA41" s="12">
        <v>7909541</v>
      </c>
      <c r="AB41" s="6">
        <v>8921</v>
      </c>
      <c r="AC41" s="134"/>
      <c r="AD41" s="143"/>
    </row>
    <row r="42" spans="1:30" s="106" customFormat="1" x14ac:dyDescent="0.25">
      <c r="A42" s="109">
        <v>37</v>
      </c>
      <c r="B42" s="110">
        <v>560055</v>
      </c>
      <c r="C42" s="111" t="s">
        <v>85</v>
      </c>
      <c r="D42" s="17"/>
      <c r="E42" s="5"/>
      <c r="F42" s="17"/>
      <c r="G42" s="5"/>
      <c r="H42" s="17"/>
      <c r="I42" s="5"/>
      <c r="J42" s="17"/>
      <c r="K42" s="5"/>
      <c r="L42" s="17"/>
      <c r="M42" s="5"/>
      <c r="N42" s="112">
        <v>11926255</v>
      </c>
      <c r="O42" s="113">
        <v>4646</v>
      </c>
      <c r="P42" s="112">
        <v>597104</v>
      </c>
      <c r="Q42" s="113">
        <v>698</v>
      </c>
      <c r="R42" s="112">
        <v>837843</v>
      </c>
      <c r="S42" s="113">
        <v>1162</v>
      </c>
      <c r="T42" s="112">
        <v>4940260</v>
      </c>
      <c r="U42" s="113">
        <v>1964</v>
      </c>
      <c r="V42" s="113">
        <v>2277</v>
      </c>
      <c r="W42" s="114">
        <v>905612</v>
      </c>
      <c r="X42" s="115">
        <v>756</v>
      </c>
      <c r="Y42" s="112">
        <v>6523852.2000000002</v>
      </c>
      <c r="Z42" s="113">
        <v>4662</v>
      </c>
      <c r="AA42" s="12">
        <v>4543903</v>
      </c>
      <c r="AB42" s="6">
        <v>6380</v>
      </c>
      <c r="AC42" s="134"/>
      <c r="AD42" s="143"/>
    </row>
    <row r="43" spans="1:30" s="106" customFormat="1" x14ac:dyDescent="0.25">
      <c r="A43" s="109">
        <v>40</v>
      </c>
      <c r="B43" s="110">
        <v>560056</v>
      </c>
      <c r="C43" s="111" t="s">
        <v>86</v>
      </c>
      <c r="D43" s="17"/>
      <c r="E43" s="5"/>
      <c r="F43" s="17"/>
      <c r="G43" s="5"/>
      <c r="H43" s="17"/>
      <c r="I43" s="5"/>
      <c r="J43" s="17"/>
      <c r="K43" s="5"/>
      <c r="L43" s="17"/>
      <c r="M43" s="5"/>
      <c r="N43" s="112">
        <v>16091133</v>
      </c>
      <c r="O43" s="113">
        <v>6289</v>
      </c>
      <c r="P43" s="112">
        <v>806155</v>
      </c>
      <c r="Q43" s="113">
        <v>935</v>
      </c>
      <c r="R43" s="112">
        <v>1133947</v>
      </c>
      <c r="S43" s="113">
        <v>1573</v>
      </c>
      <c r="T43" s="112">
        <v>7728744</v>
      </c>
      <c r="U43" s="113">
        <v>2778</v>
      </c>
      <c r="V43" s="113">
        <v>4137</v>
      </c>
      <c r="W43" s="114">
        <v>1264982</v>
      </c>
      <c r="X43" s="115">
        <v>1056</v>
      </c>
      <c r="Y43" s="112">
        <v>5934718.4000000004</v>
      </c>
      <c r="Z43" s="113">
        <v>4241</v>
      </c>
      <c r="AA43" s="12">
        <v>6341527</v>
      </c>
      <c r="AB43" s="6">
        <v>8675</v>
      </c>
      <c r="AC43" s="134"/>
      <c r="AD43" s="143"/>
    </row>
    <row r="44" spans="1:30" s="106" customFormat="1" x14ac:dyDescent="0.25">
      <c r="A44" s="109">
        <v>43</v>
      </c>
      <c r="B44" s="110">
        <v>560057</v>
      </c>
      <c r="C44" s="111" t="s">
        <v>87</v>
      </c>
      <c r="D44" s="17"/>
      <c r="E44" s="5"/>
      <c r="F44" s="17"/>
      <c r="G44" s="5"/>
      <c r="H44" s="17"/>
      <c r="I44" s="5"/>
      <c r="J44" s="17"/>
      <c r="K44" s="5"/>
      <c r="L44" s="17"/>
      <c r="M44" s="5"/>
      <c r="N44" s="112">
        <v>13082515</v>
      </c>
      <c r="O44" s="113">
        <v>5106</v>
      </c>
      <c r="P44" s="112">
        <v>664639</v>
      </c>
      <c r="Q44" s="113">
        <v>762</v>
      </c>
      <c r="R44" s="112">
        <v>920913</v>
      </c>
      <c r="S44" s="113">
        <v>1277</v>
      </c>
      <c r="T44" s="112">
        <v>6355881</v>
      </c>
      <c r="U44" s="113">
        <v>2378</v>
      </c>
      <c r="V44" s="113">
        <v>3252</v>
      </c>
      <c r="W44" s="114">
        <v>779833</v>
      </c>
      <c r="X44" s="115">
        <v>651</v>
      </c>
      <c r="Y44" s="112">
        <v>6132029.2999999998</v>
      </c>
      <c r="Z44" s="113">
        <v>4382</v>
      </c>
      <c r="AA44" s="12">
        <v>5097270</v>
      </c>
      <c r="AB44" s="6">
        <v>7111</v>
      </c>
      <c r="AC44" s="134"/>
      <c r="AD44" s="143"/>
    </row>
    <row r="45" spans="1:30" s="106" customFormat="1" ht="30" x14ac:dyDescent="0.25">
      <c r="A45" s="109">
        <v>50</v>
      </c>
      <c r="B45" s="110">
        <v>560270</v>
      </c>
      <c r="C45" s="111" t="s">
        <v>90</v>
      </c>
      <c r="D45" s="17"/>
      <c r="E45" s="5"/>
      <c r="F45" s="17"/>
      <c r="G45" s="5"/>
      <c r="H45" s="17"/>
      <c r="I45" s="5"/>
      <c r="J45" s="17"/>
      <c r="K45" s="5"/>
      <c r="L45" s="17"/>
      <c r="M45" s="5"/>
      <c r="N45" s="112">
        <v>41031842</v>
      </c>
      <c r="O45" s="113">
        <v>15973</v>
      </c>
      <c r="P45" s="112">
        <v>2902243</v>
      </c>
      <c r="Q45" s="113">
        <v>3214</v>
      </c>
      <c r="R45" s="112">
        <v>2878412</v>
      </c>
      <c r="S45" s="113">
        <v>3993</v>
      </c>
      <c r="T45" s="112">
        <v>25133420</v>
      </c>
      <c r="U45" s="113">
        <v>10062</v>
      </c>
      <c r="V45" s="113">
        <v>12718</v>
      </c>
      <c r="W45" s="114">
        <v>2296374</v>
      </c>
      <c r="X45" s="115">
        <v>1917</v>
      </c>
      <c r="Y45" s="134">
        <v>13189040.6</v>
      </c>
      <c r="Z45" s="135">
        <v>9425</v>
      </c>
      <c r="AA45" s="12">
        <v>21925746</v>
      </c>
      <c r="AB45" s="6">
        <v>24709</v>
      </c>
      <c r="AC45" s="134"/>
      <c r="AD45" s="143"/>
    </row>
    <row r="46" spans="1:30" s="106" customFormat="1" x14ac:dyDescent="0.25">
      <c r="A46" s="109">
        <v>45</v>
      </c>
      <c r="B46" s="110">
        <v>560058</v>
      </c>
      <c r="C46" s="111" t="s">
        <v>88</v>
      </c>
      <c r="D46" s="17"/>
      <c r="E46" s="5"/>
      <c r="F46" s="17"/>
      <c r="G46" s="5"/>
      <c r="H46" s="17"/>
      <c r="I46" s="5"/>
      <c r="J46" s="17"/>
      <c r="K46" s="5"/>
      <c r="L46" s="17"/>
      <c r="M46" s="5"/>
      <c r="N46" s="112">
        <v>37694041</v>
      </c>
      <c r="O46" s="113">
        <v>14655</v>
      </c>
      <c r="P46" s="112">
        <v>2424901</v>
      </c>
      <c r="Q46" s="113">
        <v>2686</v>
      </c>
      <c r="R46" s="112">
        <v>2642154</v>
      </c>
      <c r="S46" s="113">
        <v>3664</v>
      </c>
      <c r="T46" s="112">
        <v>22719915</v>
      </c>
      <c r="U46" s="113">
        <v>8560</v>
      </c>
      <c r="V46" s="113">
        <v>12122</v>
      </c>
      <c r="W46" s="114">
        <v>1935806</v>
      </c>
      <c r="X46" s="115">
        <v>1616</v>
      </c>
      <c r="Y46" s="112">
        <v>17429124.699999999</v>
      </c>
      <c r="Z46" s="113">
        <v>12455</v>
      </c>
      <c r="AA46" s="12">
        <v>17571318</v>
      </c>
      <c r="AB46" s="6">
        <v>21962</v>
      </c>
      <c r="AC46" s="134"/>
      <c r="AD46" s="143"/>
    </row>
    <row r="47" spans="1:30" s="106" customFormat="1" x14ac:dyDescent="0.25">
      <c r="A47" s="109">
        <v>47</v>
      </c>
      <c r="B47" s="110">
        <v>560059</v>
      </c>
      <c r="C47" s="111" t="s">
        <v>89</v>
      </c>
      <c r="D47" s="17"/>
      <c r="E47" s="5"/>
      <c r="F47" s="17"/>
      <c r="G47" s="5"/>
      <c r="H47" s="17"/>
      <c r="I47" s="5"/>
      <c r="J47" s="17"/>
      <c r="K47" s="5"/>
      <c r="L47" s="17"/>
      <c r="M47" s="5"/>
      <c r="N47" s="112">
        <v>11553311</v>
      </c>
      <c r="O47" s="113">
        <v>4497</v>
      </c>
      <c r="P47" s="112">
        <v>607695</v>
      </c>
      <c r="Q47" s="113">
        <v>681</v>
      </c>
      <c r="R47" s="112">
        <v>810600</v>
      </c>
      <c r="S47" s="113">
        <v>1124</v>
      </c>
      <c r="T47" s="112">
        <v>5459358</v>
      </c>
      <c r="U47" s="113">
        <v>1976</v>
      </c>
      <c r="V47" s="113">
        <v>2816</v>
      </c>
      <c r="W47" s="114">
        <v>796604</v>
      </c>
      <c r="X47" s="115">
        <v>665</v>
      </c>
      <c r="Y47" s="112">
        <v>4623510.9000000004</v>
      </c>
      <c r="Z47" s="113">
        <v>3304</v>
      </c>
      <c r="AA47" s="12">
        <v>3235529</v>
      </c>
      <c r="AB47" s="6">
        <v>6205</v>
      </c>
      <c r="AC47" s="134"/>
      <c r="AD47" s="143"/>
    </row>
    <row r="48" spans="1:30" s="106" customFormat="1" x14ac:dyDescent="0.25">
      <c r="A48" s="109">
        <v>51</v>
      </c>
      <c r="B48" s="110">
        <v>560061</v>
      </c>
      <c r="C48" s="111" t="s">
        <v>91</v>
      </c>
      <c r="D48" s="17"/>
      <c r="E48" s="5"/>
      <c r="F48" s="17"/>
      <c r="G48" s="5"/>
      <c r="H48" s="17"/>
      <c r="I48" s="5"/>
      <c r="J48" s="17"/>
      <c r="K48" s="5"/>
      <c r="L48" s="17"/>
      <c r="M48" s="5"/>
      <c r="N48" s="112">
        <v>20652253</v>
      </c>
      <c r="O48" s="113">
        <v>8153</v>
      </c>
      <c r="P48" s="112">
        <v>1288253</v>
      </c>
      <c r="Q48" s="113">
        <v>1447</v>
      </c>
      <c r="R48" s="112">
        <v>1470245</v>
      </c>
      <c r="S48" s="113">
        <v>2039</v>
      </c>
      <c r="T48" s="112">
        <v>12490704</v>
      </c>
      <c r="U48" s="113">
        <v>4578</v>
      </c>
      <c r="V48" s="113">
        <v>6638</v>
      </c>
      <c r="W48" s="114">
        <v>1098474</v>
      </c>
      <c r="X48" s="115">
        <v>917</v>
      </c>
      <c r="Y48" s="112">
        <v>8573925.9000000004</v>
      </c>
      <c r="Z48" s="113">
        <v>6127</v>
      </c>
      <c r="AA48" s="12">
        <v>9162223</v>
      </c>
      <c r="AB48" s="6">
        <v>12067</v>
      </c>
      <c r="AC48" s="134"/>
      <c r="AD48" s="143"/>
    </row>
    <row r="49" spans="1:30" s="106" customFormat="1" x14ac:dyDescent="0.25">
      <c r="A49" s="109">
        <v>52</v>
      </c>
      <c r="B49" s="110">
        <v>560062</v>
      </c>
      <c r="C49" s="111" t="s">
        <v>92</v>
      </c>
      <c r="D49" s="17"/>
      <c r="E49" s="5"/>
      <c r="F49" s="17"/>
      <c r="G49" s="5"/>
      <c r="H49" s="17"/>
      <c r="I49" s="5"/>
      <c r="J49" s="17"/>
      <c r="K49" s="5"/>
      <c r="L49" s="17"/>
      <c r="M49" s="5"/>
      <c r="N49" s="112">
        <v>13078916</v>
      </c>
      <c r="O49" s="113">
        <v>5098</v>
      </c>
      <c r="P49" s="112">
        <v>714193</v>
      </c>
      <c r="Q49" s="113">
        <v>817</v>
      </c>
      <c r="R49" s="112">
        <v>918233</v>
      </c>
      <c r="S49" s="113">
        <v>1274</v>
      </c>
      <c r="T49" s="112">
        <v>6506124</v>
      </c>
      <c r="U49" s="113">
        <v>2458</v>
      </c>
      <c r="V49" s="113">
        <v>3098</v>
      </c>
      <c r="W49" s="114">
        <v>737906</v>
      </c>
      <c r="X49" s="115">
        <v>616</v>
      </c>
      <c r="Y49" s="112">
        <v>4995742.7</v>
      </c>
      <c r="Z49" s="113">
        <v>3570</v>
      </c>
      <c r="AA49" s="12">
        <v>6580672</v>
      </c>
      <c r="AB49" s="6">
        <v>7216</v>
      </c>
      <c r="AC49" s="134"/>
      <c r="AD49" s="143"/>
    </row>
    <row r="50" spans="1:30" s="106" customFormat="1" x14ac:dyDescent="0.25">
      <c r="A50" s="109">
        <v>53</v>
      </c>
      <c r="B50" s="110">
        <v>560064</v>
      </c>
      <c r="C50" s="111" t="s">
        <v>93</v>
      </c>
      <c r="D50" s="17"/>
      <c r="E50" s="5"/>
      <c r="F50" s="17"/>
      <c r="G50" s="5"/>
      <c r="H50" s="17"/>
      <c r="I50" s="5"/>
      <c r="J50" s="17"/>
      <c r="K50" s="5"/>
      <c r="L50" s="17"/>
      <c r="M50" s="5"/>
      <c r="N50" s="112">
        <v>33634701</v>
      </c>
      <c r="O50" s="113">
        <v>13075</v>
      </c>
      <c r="P50" s="112">
        <v>1826440</v>
      </c>
      <c r="Q50" s="113">
        <v>2055</v>
      </c>
      <c r="R50" s="112">
        <v>2355876</v>
      </c>
      <c r="S50" s="113">
        <v>3268</v>
      </c>
      <c r="T50" s="112">
        <v>19348150</v>
      </c>
      <c r="U50" s="113">
        <v>7053</v>
      </c>
      <c r="V50" s="113">
        <v>10242</v>
      </c>
      <c r="W50" s="114">
        <v>1407533</v>
      </c>
      <c r="X50" s="115">
        <v>1175</v>
      </c>
      <c r="Y50" s="112">
        <v>17040100.5</v>
      </c>
      <c r="Z50" s="113">
        <v>12177</v>
      </c>
      <c r="AA50" s="12">
        <v>13644415</v>
      </c>
      <c r="AB50" s="6">
        <v>18861</v>
      </c>
      <c r="AC50" s="134"/>
      <c r="AD50" s="143"/>
    </row>
    <row r="51" spans="1:30" s="106" customFormat="1" x14ac:dyDescent="0.25">
      <c r="A51" s="109"/>
      <c r="B51" s="110" t="s">
        <v>152</v>
      </c>
      <c r="C51" s="111" t="s">
        <v>153</v>
      </c>
      <c r="D51" s="17"/>
      <c r="E51" s="5"/>
      <c r="F51" s="17"/>
      <c r="G51" s="5"/>
      <c r="H51" s="17"/>
      <c r="I51" s="5"/>
      <c r="J51" s="17"/>
      <c r="K51" s="5"/>
      <c r="L51" s="17"/>
      <c r="M51" s="5"/>
      <c r="N51" s="112"/>
      <c r="O51" s="113"/>
      <c r="P51" s="112"/>
      <c r="Q51" s="113"/>
      <c r="R51" s="112"/>
      <c r="S51" s="113"/>
      <c r="T51" s="112"/>
      <c r="U51" s="113"/>
      <c r="V51" s="113"/>
      <c r="W51" s="114"/>
      <c r="X51" s="115"/>
      <c r="Y51" s="112"/>
      <c r="Z51" s="113"/>
      <c r="AA51" s="12"/>
      <c r="AB51" s="6"/>
      <c r="AC51" s="134">
        <v>38437937</v>
      </c>
      <c r="AD51" s="143">
        <v>10675</v>
      </c>
    </row>
    <row r="52" spans="1:30" s="106" customFormat="1" x14ac:dyDescent="0.25">
      <c r="A52" s="109">
        <v>54</v>
      </c>
      <c r="B52" s="110">
        <v>560065</v>
      </c>
      <c r="C52" s="111" t="s">
        <v>94</v>
      </c>
      <c r="D52" s="17"/>
      <c r="E52" s="5"/>
      <c r="F52" s="17"/>
      <c r="G52" s="5"/>
      <c r="H52" s="17"/>
      <c r="I52" s="5"/>
      <c r="J52" s="17"/>
      <c r="K52" s="5"/>
      <c r="L52" s="17"/>
      <c r="M52" s="5"/>
      <c r="N52" s="112">
        <v>13877120</v>
      </c>
      <c r="O52" s="113">
        <v>5399</v>
      </c>
      <c r="P52" s="112">
        <v>694995</v>
      </c>
      <c r="Q52" s="113">
        <v>789</v>
      </c>
      <c r="R52" s="112">
        <v>973167</v>
      </c>
      <c r="S52" s="113">
        <v>1350</v>
      </c>
      <c r="T52" s="112">
        <v>5873191</v>
      </c>
      <c r="U52" s="113">
        <v>2324</v>
      </c>
      <c r="V52" s="113">
        <v>2788</v>
      </c>
      <c r="W52" s="114">
        <v>709157</v>
      </c>
      <c r="X52" s="115">
        <v>592</v>
      </c>
      <c r="Y52" s="112">
        <v>6470676.2000000002</v>
      </c>
      <c r="Z52" s="113">
        <v>4624</v>
      </c>
      <c r="AA52" s="12">
        <v>5622255</v>
      </c>
      <c r="AB52" s="6">
        <v>7411</v>
      </c>
      <c r="AC52" s="134"/>
      <c r="AD52" s="143"/>
    </row>
    <row r="53" spans="1:30" s="106" customFormat="1" x14ac:dyDescent="0.25">
      <c r="A53" s="109">
        <v>55</v>
      </c>
      <c r="B53" s="110">
        <v>560067</v>
      </c>
      <c r="C53" s="111" t="s">
        <v>95</v>
      </c>
      <c r="D53" s="17"/>
      <c r="E53" s="5"/>
      <c r="F53" s="17"/>
      <c r="G53" s="5"/>
      <c r="H53" s="17"/>
      <c r="I53" s="5"/>
      <c r="J53" s="17"/>
      <c r="K53" s="5"/>
      <c r="L53" s="17"/>
      <c r="M53" s="5"/>
      <c r="N53" s="112">
        <v>23508128</v>
      </c>
      <c r="O53" s="113">
        <v>9182</v>
      </c>
      <c r="P53" s="112">
        <v>1458325</v>
      </c>
      <c r="Q53" s="113">
        <v>1659</v>
      </c>
      <c r="R53" s="112">
        <v>1654696</v>
      </c>
      <c r="S53" s="113">
        <v>2295</v>
      </c>
      <c r="T53" s="112">
        <v>15106208</v>
      </c>
      <c r="U53" s="113">
        <v>5425</v>
      </c>
      <c r="V53" s="113">
        <v>8037</v>
      </c>
      <c r="W53" s="114">
        <v>1535708</v>
      </c>
      <c r="X53" s="115">
        <v>1282</v>
      </c>
      <c r="Y53" s="112">
        <v>9969095.5</v>
      </c>
      <c r="Z53" s="113">
        <v>7124</v>
      </c>
      <c r="AA53" s="12">
        <v>10383688</v>
      </c>
      <c r="AB53" s="6">
        <v>13759</v>
      </c>
      <c r="AC53" s="134"/>
      <c r="AD53" s="143"/>
    </row>
    <row r="54" spans="1:30" s="106" customFormat="1" x14ac:dyDescent="0.25">
      <c r="A54" s="109">
        <v>56</v>
      </c>
      <c r="B54" s="110">
        <v>560068</v>
      </c>
      <c r="C54" s="111" t="s">
        <v>96</v>
      </c>
      <c r="D54" s="17"/>
      <c r="E54" s="5"/>
      <c r="F54" s="17"/>
      <c r="G54" s="5"/>
      <c r="H54" s="17"/>
      <c r="I54" s="5"/>
      <c r="J54" s="17"/>
      <c r="K54" s="5"/>
      <c r="L54" s="17"/>
      <c r="M54" s="5"/>
      <c r="N54" s="112">
        <v>28086142</v>
      </c>
      <c r="O54" s="113">
        <v>10979</v>
      </c>
      <c r="P54" s="112">
        <v>1562239</v>
      </c>
      <c r="Q54" s="113">
        <v>1756</v>
      </c>
      <c r="R54" s="112">
        <v>1978043</v>
      </c>
      <c r="S54" s="113">
        <v>2744</v>
      </c>
      <c r="T54" s="112">
        <v>16838458</v>
      </c>
      <c r="U54" s="113">
        <v>6299</v>
      </c>
      <c r="V54" s="113">
        <v>8830</v>
      </c>
      <c r="W54" s="114">
        <v>1869922</v>
      </c>
      <c r="X54" s="115">
        <v>1561</v>
      </c>
      <c r="Y54" s="112">
        <v>12070945.800000001</v>
      </c>
      <c r="Z54" s="113">
        <v>8626</v>
      </c>
      <c r="AA54" s="12">
        <v>13560876</v>
      </c>
      <c r="AB54" s="6">
        <v>16078</v>
      </c>
      <c r="AC54" s="134"/>
      <c r="AD54" s="143"/>
    </row>
    <row r="55" spans="1:30" s="106" customFormat="1" x14ac:dyDescent="0.25">
      <c r="A55" s="109">
        <v>57</v>
      </c>
      <c r="B55" s="110">
        <v>560069</v>
      </c>
      <c r="C55" s="111" t="s">
        <v>97</v>
      </c>
      <c r="D55" s="17"/>
      <c r="E55" s="5"/>
      <c r="F55" s="17"/>
      <c r="G55" s="5"/>
      <c r="H55" s="17"/>
      <c r="I55" s="5"/>
      <c r="J55" s="17"/>
      <c r="K55" s="5"/>
      <c r="L55" s="17"/>
      <c r="M55" s="5"/>
      <c r="N55" s="112">
        <v>16882029</v>
      </c>
      <c r="O55" s="113">
        <v>6597</v>
      </c>
      <c r="P55" s="112">
        <v>945931</v>
      </c>
      <c r="Q55" s="113">
        <v>1073</v>
      </c>
      <c r="R55" s="112">
        <v>1188880</v>
      </c>
      <c r="S55" s="113">
        <v>1649</v>
      </c>
      <c r="T55" s="112">
        <v>9606040</v>
      </c>
      <c r="U55" s="113">
        <v>3537</v>
      </c>
      <c r="V55" s="113">
        <v>4874</v>
      </c>
      <c r="W55" s="114">
        <v>898425</v>
      </c>
      <c r="X55" s="115">
        <v>750</v>
      </c>
      <c r="Y55" s="112">
        <v>8908374.8000000007</v>
      </c>
      <c r="Z55" s="113">
        <v>6366</v>
      </c>
      <c r="AA55" s="12">
        <v>7384249</v>
      </c>
      <c r="AB55" s="6">
        <v>9549</v>
      </c>
      <c r="AC55" s="134"/>
      <c r="AD55" s="143"/>
    </row>
    <row r="56" spans="1:30" s="106" customFormat="1" x14ac:dyDescent="0.25">
      <c r="A56" s="109">
        <v>58</v>
      </c>
      <c r="B56" s="110">
        <v>560070</v>
      </c>
      <c r="C56" s="111" t="s">
        <v>98</v>
      </c>
      <c r="D56" s="17"/>
      <c r="E56" s="5"/>
      <c r="F56" s="17"/>
      <c r="G56" s="5"/>
      <c r="H56" s="17"/>
      <c r="I56" s="5"/>
      <c r="J56" s="17"/>
      <c r="K56" s="5"/>
      <c r="L56" s="17"/>
      <c r="M56" s="5"/>
      <c r="N56" s="112">
        <v>77546849</v>
      </c>
      <c r="O56" s="113">
        <v>30451</v>
      </c>
      <c r="P56" s="112">
        <v>6064557</v>
      </c>
      <c r="Q56" s="113">
        <v>6630</v>
      </c>
      <c r="R56" s="112">
        <v>5487963</v>
      </c>
      <c r="S56" s="113">
        <v>7612</v>
      </c>
      <c r="T56" s="112">
        <v>59821374</v>
      </c>
      <c r="U56" s="113">
        <v>21256</v>
      </c>
      <c r="V56" s="113">
        <v>33369</v>
      </c>
      <c r="W56" s="114">
        <v>5710389</v>
      </c>
      <c r="X56" s="115">
        <v>4767</v>
      </c>
      <c r="Y56" s="112">
        <v>29582633.199999999</v>
      </c>
      <c r="Z56" s="113">
        <v>21140</v>
      </c>
      <c r="AA56" s="12">
        <v>43311511</v>
      </c>
      <c r="AB56" s="6">
        <v>48766</v>
      </c>
      <c r="AC56" s="134"/>
      <c r="AD56" s="143"/>
    </row>
    <row r="57" spans="1:30" s="106" customFormat="1" x14ac:dyDescent="0.25">
      <c r="A57" s="109">
        <v>59</v>
      </c>
      <c r="B57" s="110">
        <v>560071</v>
      </c>
      <c r="C57" s="111" t="s">
        <v>99</v>
      </c>
      <c r="D57" s="17"/>
      <c r="E57" s="5"/>
      <c r="F57" s="17"/>
      <c r="G57" s="5"/>
      <c r="H57" s="17"/>
      <c r="I57" s="5"/>
      <c r="J57" s="17"/>
      <c r="K57" s="5"/>
      <c r="L57" s="17"/>
      <c r="M57" s="5"/>
      <c r="N57" s="112">
        <v>19231158</v>
      </c>
      <c r="O57" s="113">
        <v>7491</v>
      </c>
      <c r="P57" s="112">
        <v>1222361</v>
      </c>
      <c r="Q57" s="113">
        <v>1384</v>
      </c>
      <c r="R57" s="112">
        <v>1349660</v>
      </c>
      <c r="S57" s="113">
        <v>1872</v>
      </c>
      <c r="T57" s="112">
        <v>12839130</v>
      </c>
      <c r="U57" s="113">
        <v>4785</v>
      </c>
      <c r="V57" s="113">
        <v>6543</v>
      </c>
      <c r="W57" s="114">
        <v>1813621</v>
      </c>
      <c r="X57" s="115">
        <v>1514</v>
      </c>
      <c r="Y57" s="112">
        <v>9280606.5999999996</v>
      </c>
      <c r="Z57" s="113">
        <v>6632</v>
      </c>
      <c r="AA57" s="12">
        <v>9167820</v>
      </c>
      <c r="AB57" s="6">
        <v>11463</v>
      </c>
      <c r="AC57" s="134"/>
      <c r="AD57" s="143"/>
    </row>
    <row r="58" spans="1:30" s="106" customFormat="1" x14ac:dyDescent="0.25">
      <c r="A58" s="109">
        <v>60</v>
      </c>
      <c r="B58" s="110">
        <v>560072</v>
      </c>
      <c r="C58" s="111" t="s">
        <v>100</v>
      </c>
      <c r="D58" s="17"/>
      <c r="E58" s="5"/>
      <c r="F58" s="17"/>
      <c r="G58" s="5"/>
      <c r="H58" s="17"/>
      <c r="I58" s="5"/>
      <c r="J58" s="17"/>
      <c r="K58" s="5"/>
      <c r="L58" s="17"/>
      <c r="M58" s="5"/>
      <c r="N58" s="112">
        <v>20876732</v>
      </c>
      <c r="O58" s="113">
        <v>8173</v>
      </c>
      <c r="P58" s="112">
        <v>1137886</v>
      </c>
      <c r="Q58" s="113">
        <v>1290</v>
      </c>
      <c r="R58" s="112">
        <v>1472478</v>
      </c>
      <c r="S58" s="113">
        <v>2043</v>
      </c>
      <c r="T58" s="112">
        <v>11970857</v>
      </c>
      <c r="U58" s="113">
        <v>4309</v>
      </c>
      <c r="V58" s="113">
        <v>6326</v>
      </c>
      <c r="W58" s="114">
        <v>1599197</v>
      </c>
      <c r="X58" s="115">
        <v>1335</v>
      </c>
      <c r="Y58" s="112">
        <v>9482115.5</v>
      </c>
      <c r="Z58" s="113">
        <v>6776</v>
      </c>
      <c r="AA58" s="12">
        <v>7930360</v>
      </c>
      <c r="AB58" s="6">
        <v>11742</v>
      </c>
      <c r="AC58" s="134"/>
      <c r="AD58" s="143"/>
    </row>
    <row r="59" spans="1:30" s="106" customFormat="1" x14ac:dyDescent="0.25">
      <c r="A59" s="109">
        <v>61</v>
      </c>
      <c r="B59" s="110">
        <v>560074</v>
      </c>
      <c r="C59" s="111" t="s">
        <v>101</v>
      </c>
      <c r="D59" s="17"/>
      <c r="E59" s="5"/>
      <c r="F59" s="17"/>
      <c r="G59" s="5"/>
      <c r="H59" s="17"/>
      <c r="I59" s="5"/>
      <c r="J59" s="17"/>
      <c r="K59" s="5"/>
      <c r="L59" s="17"/>
      <c r="M59" s="5"/>
      <c r="N59" s="112">
        <v>20804122</v>
      </c>
      <c r="O59" s="113">
        <v>8072</v>
      </c>
      <c r="P59" s="112">
        <v>1199982</v>
      </c>
      <c r="Q59" s="113">
        <v>1341</v>
      </c>
      <c r="R59" s="112">
        <v>1455061</v>
      </c>
      <c r="S59" s="113">
        <v>2018</v>
      </c>
      <c r="T59" s="112">
        <v>13280706</v>
      </c>
      <c r="U59" s="113">
        <v>4976</v>
      </c>
      <c r="V59" s="113">
        <v>6837</v>
      </c>
      <c r="W59" s="114">
        <v>1818412</v>
      </c>
      <c r="X59" s="115">
        <v>1518</v>
      </c>
      <c r="Y59" s="112">
        <v>8133125.0999999996</v>
      </c>
      <c r="Z59" s="113">
        <v>5812</v>
      </c>
      <c r="AA59" s="12">
        <v>10416077</v>
      </c>
      <c r="AB59" s="6">
        <v>12071</v>
      </c>
      <c r="AC59" s="134"/>
      <c r="AD59" s="143"/>
    </row>
    <row r="60" spans="1:30" s="106" customFormat="1" x14ac:dyDescent="0.25">
      <c r="A60" s="109">
        <v>62</v>
      </c>
      <c r="B60" s="110">
        <v>560075</v>
      </c>
      <c r="C60" s="111" t="s">
        <v>102</v>
      </c>
      <c r="D60" s="17"/>
      <c r="E60" s="5"/>
      <c r="F60" s="17"/>
      <c r="G60" s="5"/>
      <c r="H60" s="17"/>
      <c r="I60" s="5"/>
      <c r="J60" s="17"/>
      <c r="K60" s="5"/>
      <c r="L60" s="17"/>
      <c r="M60" s="5"/>
      <c r="N60" s="112">
        <v>33306380</v>
      </c>
      <c r="O60" s="113">
        <v>13055</v>
      </c>
      <c r="P60" s="112">
        <v>2026078</v>
      </c>
      <c r="Q60" s="113">
        <v>2246</v>
      </c>
      <c r="R60" s="112">
        <v>2353643</v>
      </c>
      <c r="S60" s="113">
        <v>3264</v>
      </c>
      <c r="T60" s="112">
        <v>20670389</v>
      </c>
      <c r="U60" s="113">
        <v>7618</v>
      </c>
      <c r="V60" s="113">
        <v>10973</v>
      </c>
      <c r="W60" s="114">
        <v>1926223</v>
      </c>
      <c r="X60" s="115">
        <v>1608</v>
      </c>
      <c r="Y60" s="112">
        <v>15765276.5</v>
      </c>
      <c r="Z60" s="113">
        <v>11266</v>
      </c>
      <c r="AA60" s="12">
        <v>15136679</v>
      </c>
      <c r="AB60" s="6">
        <v>19378</v>
      </c>
      <c r="AC60" s="134"/>
      <c r="AD60" s="143"/>
    </row>
    <row r="61" spans="1:30" s="106" customFormat="1" x14ac:dyDescent="0.25">
      <c r="A61" s="109">
        <v>64</v>
      </c>
      <c r="B61" s="110">
        <v>560077</v>
      </c>
      <c r="C61" s="111" t="s">
        <v>103</v>
      </c>
      <c r="D61" s="17"/>
      <c r="E61" s="5"/>
      <c r="F61" s="17"/>
      <c r="G61" s="5"/>
      <c r="H61" s="17"/>
      <c r="I61" s="5"/>
      <c r="J61" s="17"/>
      <c r="K61" s="5"/>
      <c r="L61" s="17"/>
      <c r="M61" s="5"/>
      <c r="N61" s="112">
        <v>11164960</v>
      </c>
      <c r="O61" s="113">
        <v>4346</v>
      </c>
      <c r="P61" s="112">
        <v>527611</v>
      </c>
      <c r="Q61" s="113">
        <v>622</v>
      </c>
      <c r="R61" s="112">
        <v>783357</v>
      </c>
      <c r="S61" s="113">
        <v>1087</v>
      </c>
      <c r="T61" s="112">
        <v>3757420</v>
      </c>
      <c r="U61" s="113">
        <v>1430</v>
      </c>
      <c r="V61" s="113">
        <v>1865</v>
      </c>
      <c r="W61" s="114">
        <v>761864</v>
      </c>
      <c r="X61" s="115">
        <v>636</v>
      </c>
      <c r="Y61" s="112">
        <v>5587675.2000000002</v>
      </c>
      <c r="Z61" s="113">
        <v>3993</v>
      </c>
      <c r="AA61" s="12">
        <v>4997520</v>
      </c>
      <c r="AB61" s="6">
        <v>5698</v>
      </c>
      <c r="AC61" s="134"/>
      <c r="AD61" s="143"/>
    </row>
    <row r="62" spans="1:30" s="106" customFormat="1" ht="30" x14ac:dyDescent="0.25">
      <c r="A62" s="109">
        <v>65</v>
      </c>
      <c r="B62" s="110">
        <v>560271</v>
      </c>
      <c r="C62" s="111" t="s">
        <v>104</v>
      </c>
      <c r="D62" s="17"/>
      <c r="E62" s="5"/>
      <c r="F62" s="17"/>
      <c r="G62" s="5"/>
      <c r="H62" s="17"/>
      <c r="I62" s="5"/>
      <c r="J62" s="17"/>
      <c r="K62" s="5"/>
      <c r="L62" s="17"/>
      <c r="M62" s="5"/>
      <c r="N62" s="112">
        <v>56555391</v>
      </c>
      <c r="O62" s="113">
        <v>22049</v>
      </c>
      <c r="P62" s="112">
        <v>3546627</v>
      </c>
      <c r="Q62" s="113">
        <v>3945</v>
      </c>
      <c r="R62" s="112">
        <v>3975290</v>
      </c>
      <c r="S62" s="113">
        <v>5513</v>
      </c>
      <c r="T62" s="112">
        <v>43719159</v>
      </c>
      <c r="U62" s="113">
        <v>15562</v>
      </c>
      <c r="V62" s="113">
        <v>23637</v>
      </c>
      <c r="W62" s="114">
        <v>2909699</v>
      </c>
      <c r="X62" s="115">
        <v>2429</v>
      </c>
      <c r="Y62" s="134">
        <v>25152235</v>
      </c>
      <c r="Z62" s="135">
        <v>17974</v>
      </c>
      <c r="AA62" s="12">
        <v>27754260</v>
      </c>
      <c r="AB62" s="6">
        <v>34342</v>
      </c>
      <c r="AC62" s="134"/>
      <c r="AD62" s="143"/>
    </row>
    <row r="63" spans="1:30" s="106" customFormat="1" ht="30.75" customHeight="1" x14ac:dyDescent="0.25">
      <c r="A63" s="109">
        <v>66</v>
      </c>
      <c r="B63" s="110">
        <v>560272</v>
      </c>
      <c r="C63" s="111" t="s">
        <v>105</v>
      </c>
      <c r="D63" s="17"/>
      <c r="E63" s="5"/>
      <c r="F63" s="17"/>
      <c r="G63" s="5"/>
      <c r="H63" s="17"/>
      <c r="I63" s="5"/>
      <c r="J63" s="17"/>
      <c r="K63" s="5"/>
      <c r="L63" s="17"/>
      <c r="M63" s="5"/>
      <c r="N63" s="112">
        <v>51873665</v>
      </c>
      <c r="O63" s="113">
        <v>20176</v>
      </c>
      <c r="P63" s="112">
        <v>3185210</v>
      </c>
      <c r="Q63" s="113">
        <v>3565</v>
      </c>
      <c r="R63" s="112">
        <v>3637652</v>
      </c>
      <c r="S63" s="113">
        <v>5045</v>
      </c>
      <c r="T63" s="112">
        <v>33047157</v>
      </c>
      <c r="U63" s="113">
        <v>11981</v>
      </c>
      <c r="V63" s="113">
        <v>17756</v>
      </c>
      <c r="W63" s="114">
        <v>2769545</v>
      </c>
      <c r="X63" s="115">
        <v>2312</v>
      </c>
      <c r="Y63" s="134">
        <v>24792597.5</v>
      </c>
      <c r="Z63" s="135">
        <v>17717</v>
      </c>
      <c r="AA63" s="12">
        <v>24612233</v>
      </c>
      <c r="AB63" s="6">
        <v>30167</v>
      </c>
      <c r="AC63" s="134"/>
      <c r="AD63" s="143"/>
    </row>
    <row r="64" spans="1:30" s="106" customFormat="1" x14ac:dyDescent="0.25">
      <c r="A64" s="109">
        <v>67</v>
      </c>
      <c r="B64" s="110">
        <v>560080</v>
      </c>
      <c r="C64" s="111" t="s">
        <v>106</v>
      </c>
      <c r="D64" s="17"/>
      <c r="E64" s="5"/>
      <c r="F64" s="17"/>
      <c r="G64" s="5"/>
      <c r="H64" s="17"/>
      <c r="I64" s="5"/>
      <c r="J64" s="17"/>
      <c r="K64" s="5"/>
      <c r="L64" s="17"/>
      <c r="M64" s="5"/>
      <c r="N64" s="112">
        <v>19221216</v>
      </c>
      <c r="O64" s="113">
        <v>7527</v>
      </c>
      <c r="P64" s="112">
        <v>1178416</v>
      </c>
      <c r="Q64" s="113">
        <v>1355</v>
      </c>
      <c r="R64" s="112">
        <v>1356806</v>
      </c>
      <c r="S64" s="113">
        <v>1882</v>
      </c>
      <c r="T64" s="112">
        <v>11973376</v>
      </c>
      <c r="U64" s="113">
        <v>4347</v>
      </c>
      <c r="V64" s="113">
        <v>6461</v>
      </c>
      <c r="W64" s="114">
        <v>1149984</v>
      </c>
      <c r="X64" s="115">
        <v>960</v>
      </c>
      <c r="Y64" s="112">
        <v>8680277.8000000007</v>
      </c>
      <c r="Z64" s="113">
        <v>6203</v>
      </c>
      <c r="AA64" s="12">
        <v>9914826</v>
      </c>
      <c r="AB64" s="6">
        <v>11225</v>
      </c>
      <c r="AC64" s="134"/>
      <c r="AD64" s="143"/>
    </row>
    <row r="65" spans="1:30" s="106" customFormat="1" x14ac:dyDescent="0.25">
      <c r="A65" s="109">
        <v>68</v>
      </c>
      <c r="B65" s="110">
        <v>560081</v>
      </c>
      <c r="C65" s="111" t="s">
        <v>107</v>
      </c>
      <c r="D65" s="17"/>
      <c r="E65" s="5"/>
      <c r="F65" s="17"/>
      <c r="G65" s="5"/>
      <c r="H65" s="17"/>
      <c r="I65" s="5"/>
      <c r="J65" s="17"/>
      <c r="K65" s="5"/>
      <c r="L65" s="17"/>
      <c r="M65" s="5"/>
      <c r="N65" s="112">
        <v>21007046</v>
      </c>
      <c r="O65" s="113">
        <v>8164</v>
      </c>
      <c r="P65" s="112">
        <v>1478437</v>
      </c>
      <c r="Q65" s="113">
        <v>1592</v>
      </c>
      <c r="R65" s="112">
        <v>1471585</v>
      </c>
      <c r="S65" s="113">
        <v>2041</v>
      </c>
      <c r="T65" s="112">
        <v>16889452</v>
      </c>
      <c r="U65" s="113">
        <v>5888</v>
      </c>
      <c r="V65" s="113">
        <v>9271</v>
      </c>
      <c r="W65" s="114">
        <v>1230243</v>
      </c>
      <c r="X65" s="115">
        <v>1027</v>
      </c>
      <c r="Y65" s="112">
        <v>8674680.4000000004</v>
      </c>
      <c r="Z65" s="113">
        <v>6199</v>
      </c>
      <c r="AA65" s="12">
        <v>10753634</v>
      </c>
      <c r="AB65" s="6">
        <v>12941</v>
      </c>
      <c r="AC65" s="134"/>
      <c r="AD65" s="143"/>
    </row>
    <row r="66" spans="1:30" s="106" customFormat="1" x14ac:dyDescent="0.25">
      <c r="A66" s="109">
        <v>69</v>
      </c>
      <c r="B66" s="110">
        <v>560082</v>
      </c>
      <c r="C66" s="111" t="s">
        <v>108</v>
      </c>
      <c r="D66" s="17"/>
      <c r="E66" s="5"/>
      <c r="F66" s="17"/>
      <c r="G66" s="5"/>
      <c r="H66" s="17"/>
      <c r="I66" s="5"/>
      <c r="J66" s="17"/>
      <c r="K66" s="5"/>
      <c r="L66" s="17"/>
      <c r="M66" s="5"/>
      <c r="N66" s="112">
        <v>15768347</v>
      </c>
      <c r="O66" s="113">
        <v>6139</v>
      </c>
      <c r="P66" s="112">
        <v>877109</v>
      </c>
      <c r="Q66" s="113">
        <v>1001</v>
      </c>
      <c r="R66" s="112">
        <v>1106704</v>
      </c>
      <c r="S66" s="113">
        <v>1535</v>
      </c>
      <c r="T66" s="112">
        <v>7765748</v>
      </c>
      <c r="U66" s="113">
        <v>2942</v>
      </c>
      <c r="V66" s="113">
        <v>3924</v>
      </c>
      <c r="W66" s="114">
        <v>941549</v>
      </c>
      <c r="X66" s="115">
        <v>786</v>
      </c>
      <c r="Y66" s="112">
        <v>6034073.5</v>
      </c>
      <c r="Z66" s="113">
        <v>4312</v>
      </c>
      <c r="AA66" s="12">
        <v>6807779</v>
      </c>
      <c r="AB66" s="6">
        <v>8704</v>
      </c>
      <c r="AC66" s="134"/>
      <c r="AD66" s="143"/>
    </row>
    <row r="67" spans="1:30" s="106" customFormat="1" x14ac:dyDescent="0.25">
      <c r="A67" s="109">
        <v>70</v>
      </c>
      <c r="B67" s="110">
        <v>560083</v>
      </c>
      <c r="C67" s="111" t="s">
        <v>109</v>
      </c>
      <c r="D67" s="17"/>
      <c r="E67" s="5"/>
      <c r="F67" s="17"/>
      <c r="G67" s="5"/>
      <c r="H67" s="17"/>
      <c r="I67" s="5"/>
      <c r="J67" s="17"/>
      <c r="K67" s="5"/>
      <c r="L67" s="17"/>
      <c r="M67" s="5"/>
      <c r="N67" s="112">
        <v>15387714</v>
      </c>
      <c r="O67" s="113">
        <v>5986</v>
      </c>
      <c r="P67" s="112">
        <v>736936</v>
      </c>
      <c r="Q67" s="113">
        <v>830</v>
      </c>
      <c r="R67" s="112">
        <v>1079014</v>
      </c>
      <c r="S67" s="113">
        <v>1497</v>
      </c>
      <c r="T67" s="112">
        <v>7288791</v>
      </c>
      <c r="U67" s="113">
        <v>2706</v>
      </c>
      <c r="V67" s="113">
        <v>3715</v>
      </c>
      <c r="W67" s="114">
        <v>1067329</v>
      </c>
      <c r="X67" s="115">
        <v>891</v>
      </c>
      <c r="Y67" s="112">
        <v>6830313.7000000002</v>
      </c>
      <c r="Z67" s="113">
        <v>4881</v>
      </c>
      <c r="AA67" s="12">
        <v>7730087</v>
      </c>
      <c r="AB67" s="6">
        <v>8217</v>
      </c>
      <c r="AC67" s="134"/>
      <c r="AD67" s="143"/>
    </row>
    <row r="68" spans="1:30" s="106" customFormat="1" x14ac:dyDescent="0.25">
      <c r="A68" s="109">
        <v>71</v>
      </c>
      <c r="B68" s="110">
        <v>560085</v>
      </c>
      <c r="C68" s="111" t="s">
        <v>57</v>
      </c>
      <c r="D68" s="17"/>
      <c r="E68" s="5"/>
      <c r="F68" s="17"/>
      <c r="G68" s="5"/>
      <c r="H68" s="17"/>
      <c r="I68" s="5"/>
      <c r="J68" s="17"/>
      <c r="K68" s="5"/>
      <c r="L68" s="17"/>
      <c r="M68" s="5"/>
      <c r="N68" s="112">
        <v>2463749</v>
      </c>
      <c r="O68" s="113">
        <v>1477</v>
      </c>
      <c r="P68" s="112">
        <v>2086218</v>
      </c>
      <c r="Q68" s="113">
        <v>2518</v>
      </c>
      <c r="R68" s="112">
        <v>266181</v>
      </c>
      <c r="S68" s="113">
        <v>369</v>
      </c>
      <c r="T68" s="112">
        <v>282350</v>
      </c>
      <c r="U68" s="113">
        <v>73</v>
      </c>
      <c r="V68" s="113">
        <v>73</v>
      </c>
      <c r="W68" s="114">
        <v>321037</v>
      </c>
      <c r="X68" s="115">
        <v>268</v>
      </c>
      <c r="Y68" s="112">
        <v>827026.3</v>
      </c>
      <c r="Z68" s="113">
        <v>591</v>
      </c>
      <c r="AA68" s="12">
        <v>2961198</v>
      </c>
      <c r="AB68" s="6">
        <v>3200</v>
      </c>
      <c r="AC68" s="134"/>
      <c r="AD68" s="143"/>
    </row>
    <row r="69" spans="1:30" s="106" customFormat="1" ht="30" customHeight="1" x14ac:dyDescent="0.25">
      <c r="A69" s="109">
        <v>72</v>
      </c>
      <c r="B69" s="110">
        <v>560086</v>
      </c>
      <c r="C69" s="111" t="s">
        <v>110</v>
      </c>
      <c r="D69" s="17"/>
      <c r="E69" s="5"/>
      <c r="F69" s="17"/>
      <c r="G69" s="5"/>
      <c r="H69" s="17"/>
      <c r="I69" s="5"/>
      <c r="J69" s="17"/>
      <c r="K69" s="5"/>
      <c r="L69" s="17"/>
      <c r="M69" s="5"/>
      <c r="N69" s="112">
        <v>17080620</v>
      </c>
      <c r="O69" s="113">
        <v>6737</v>
      </c>
      <c r="P69" s="112">
        <v>1157783</v>
      </c>
      <c r="Q69" s="113">
        <v>1339</v>
      </c>
      <c r="R69" s="112">
        <v>1212997</v>
      </c>
      <c r="S69" s="113">
        <v>1683</v>
      </c>
      <c r="T69" s="112"/>
      <c r="U69" s="113"/>
      <c r="V69" s="113"/>
      <c r="W69" s="114">
        <v>1911848</v>
      </c>
      <c r="X69" s="115">
        <v>1596</v>
      </c>
      <c r="Y69" s="112">
        <v>6383915.5</v>
      </c>
      <c r="Z69" s="113">
        <v>4562</v>
      </c>
      <c r="AA69" s="12">
        <v>5213604</v>
      </c>
      <c r="AB69" s="6">
        <v>5869</v>
      </c>
      <c r="AC69" s="134"/>
      <c r="AD69" s="143"/>
    </row>
    <row r="70" spans="1:30" s="106" customFormat="1" x14ac:dyDescent="0.25">
      <c r="A70" s="109">
        <v>73</v>
      </c>
      <c r="B70" s="110">
        <v>560087</v>
      </c>
      <c r="C70" s="111" t="s">
        <v>111</v>
      </c>
      <c r="D70" s="17"/>
      <c r="E70" s="5"/>
      <c r="F70" s="17"/>
      <c r="G70" s="5"/>
      <c r="H70" s="17"/>
      <c r="I70" s="5"/>
      <c r="J70" s="17"/>
      <c r="K70" s="5"/>
      <c r="L70" s="17"/>
      <c r="M70" s="5"/>
      <c r="N70" s="112">
        <v>28063154</v>
      </c>
      <c r="O70" s="113">
        <v>10844</v>
      </c>
      <c r="P70" s="112">
        <v>1767652</v>
      </c>
      <c r="Q70" s="113">
        <v>1930</v>
      </c>
      <c r="R70" s="112">
        <v>1954372</v>
      </c>
      <c r="S70" s="113">
        <v>2711</v>
      </c>
      <c r="T70" s="112"/>
      <c r="U70" s="113"/>
      <c r="V70" s="113"/>
      <c r="W70" s="114">
        <v>1656696</v>
      </c>
      <c r="X70" s="115">
        <v>1383</v>
      </c>
      <c r="Y70" s="112">
        <v>12073744.5</v>
      </c>
      <c r="Z70" s="113">
        <v>8628</v>
      </c>
      <c r="AA70" s="12">
        <v>8452154</v>
      </c>
      <c r="AB70" s="6">
        <v>12146</v>
      </c>
      <c r="AC70" s="134"/>
      <c r="AD70" s="143"/>
    </row>
    <row r="71" spans="1:30" s="106" customFormat="1" x14ac:dyDescent="0.25">
      <c r="A71" s="109">
        <v>74</v>
      </c>
      <c r="B71" s="110">
        <v>560088</v>
      </c>
      <c r="C71" s="111" t="s">
        <v>112</v>
      </c>
      <c r="D71" s="17"/>
      <c r="E71" s="5"/>
      <c r="F71" s="17"/>
      <c r="G71" s="5"/>
      <c r="H71" s="17"/>
      <c r="I71" s="5"/>
      <c r="J71" s="17"/>
      <c r="K71" s="5"/>
      <c r="L71" s="17"/>
      <c r="M71" s="5"/>
      <c r="N71" s="112">
        <v>7828439</v>
      </c>
      <c r="O71" s="113">
        <v>3053</v>
      </c>
      <c r="P71" s="112">
        <v>532916</v>
      </c>
      <c r="Q71" s="113">
        <v>586</v>
      </c>
      <c r="R71" s="112">
        <v>549779</v>
      </c>
      <c r="S71" s="113">
        <v>763</v>
      </c>
      <c r="T71" s="112"/>
      <c r="U71" s="113"/>
      <c r="V71" s="113"/>
      <c r="W71" s="114">
        <v>421661</v>
      </c>
      <c r="X71" s="115">
        <v>352</v>
      </c>
      <c r="Y71" s="112">
        <v>3494221.2</v>
      </c>
      <c r="Z71" s="113">
        <v>2497</v>
      </c>
      <c r="AA71" s="12">
        <v>3376023</v>
      </c>
      <c r="AB71" s="6">
        <v>3648</v>
      </c>
      <c r="AC71" s="134"/>
      <c r="AD71" s="143"/>
    </row>
    <row r="72" spans="1:30" x14ac:dyDescent="0.25">
      <c r="A72" s="109">
        <v>75</v>
      </c>
      <c r="B72" s="110">
        <v>560089</v>
      </c>
      <c r="C72" s="111" t="s">
        <v>113</v>
      </c>
      <c r="D72" s="17"/>
      <c r="E72" s="5"/>
      <c r="F72" s="17"/>
      <c r="G72" s="5"/>
      <c r="H72" s="17"/>
      <c r="I72" s="5"/>
      <c r="J72" s="17"/>
      <c r="K72" s="5"/>
      <c r="L72" s="17"/>
      <c r="M72" s="5"/>
      <c r="N72" s="112">
        <v>5140836</v>
      </c>
      <c r="O72" s="113">
        <v>2027</v>
      </c>
      <c r="P72" s="112">
        <v>262651</v>
      </c>
      <c r="Q72" s="113">
        <v>298</v>
      </c>
      <c r="R72" s="112">
        <v>363988</v>
      </c>
      <c r="S72" s="113">
        <v>506</v>
      </c>
      <c r="T72" s="112"/>
      <c r="U72" s="113"/>
      <c r="V72" s="113"/>
      <c r="W72" s="114">
        <v>525878</v>
      </c>
      <c r="X72" s="115">
        <v>439</v>
      </c>
      <c r="Y72" s="112">
        <v>2752556.3</v>
      </c>
      <c r="Z72" s="113">
        <v>1967</v>
      </c>
      <c r="AA72" s="12">
        <v>2002330</v>
      </c>
      <c r="AB72" s="6">
        <v>2313</v>
      </c>
      <c r="AC72" s="134"/>
      <c r="AD72" s="143"/>
    </row>
    <row r="73" spans="1:30" x14ac:dyDescent="0.25">
      <c r="A73" s="109">
        <v>77</v>
      </c>
      <c r="B73" s="110">
        <v>560098</v>
      </c>
      <c r="C73" s="111" t="s">
        <v>114</v>
      </c>
      <c r="D73" s="17"/>
      <c r="E73" s="5"/>
      <c r="F73" s="17"/>
      <c r="G73" s="5"/>
      <c r="H73" s="17"/>
      <c r="I73" s="5"/>
      <c r="J73" s="17"/>
      <c r="K73" s="5"/>
      <c r="L73" s="17"/>
      <c r="M73" s="5"/>
      <c r="N73" s="112">
        <v>5648244</v>
      </c>
      <c r="O73" s="113">
        <v>2485</v>
      </c>
      <c r="P73" s="112">
        <v>513583</v>
      </c>
      <c r="Q73" s="113">
        <v>658</v>
      </c>
      <c r="R73" s="112">
        <v>448845</v>
      </c>
      <c r="S73" s="113">
        <v>622</v>
      </c>
      <c r="T73" s="112"/>
      <c r="U73" s="113"/>
      <c r="V73" s="113"/>
      <c r="W73" s="114">
        <v>215622</v>
      </c>
      <c r="X73" s="115">
        <v>180</v>
      </c>
      <c r="Y73" s="112">
        <v>860611.1</v>
      </c>
      <c r="Z73" s="113">
        <v>615</v>
      </c>
      <c r="AA73" s="12">
        <v>2064511</v>
      </c>
      <c r="AB73" s="6">
        <v>2231</v>
      </c>
      <c r="AC73" s="134"/>
      <c r="AD73" s="143"/>
    </row>
    <row r="74" spans="1:30" ht="30" x14ac:dyDescent="0.25">
      <c r="A74" s="109">
        <v>78</v>
      </c>
      <c r="B74" s="110">
        <v>560099</v>
      </c>
      <c r="C74" s="111" t="s">
        <v>115</v>
      </c>
      <c r="D74" s="17"/>
      <c r="E74" s="5"/>
      <c r="F74" s="17"/>
      <c r="G74" s="5"/>
      <c r="H74" s="17"/>
      <c r="I74" s="5"/>
      <c r="J74" s="17"/>
      <c r="K74" s="5"/>
      <c r="L74" s="17"/>
      <c r="M74" s="5"/>
      <c r="N74" s="112">
        <v>2020900</v>
      </c>
      <c r="O74" s="113">
        <v>792</v>
      </c>
      <c r="P74" s="112">
        <v>24965</v>
      </c>
      <c r="Q74" s="113">
        <v>22</v>
      </c>
      <c r="R74" s="112">
        <v>142916</v>
      </c>
      <c r="S74" s="113">
        <v>198</v>
      </c>
      <c r="T74" s="112"/>
      <c r="U74" s="113"/>
      <c r="V74" s="113"/>
      <c r="W74" s="114">
        <v>131769</v>
      </c>
      <c r="X74" s="115">
        <v>110</v>
      </c>
      <c r="Y74" s="112">
        <v>377829.3</v>
      </c>
      <c r="Z74" s="113">
        <v>270</v>
      </c>
      <c r="AA74" s="12">
        <v>507105</v>
      </c>
      <c r="AB74" s="6">
        <v>548</v>
      </c>
      <c r="AC74" s="134"/>
      <c r="AD74" s="143"/>
    </row>
    <row r="75" spans="1:30" x14ac:dyDescent="0.25">
      <c r="A75" s="109"/>
      <c r="B75" s="110" t="s">
        <v>156</v>
      </c>
      <c r="C75" s="111" t="s">
        <v>157</v>
      </c>
      <c r="D75" s="17"/>
      <c r="E75" s="5"/>
      <c r="F75" s="17"/>
      <c r="G75" s="5"/>
      <c r="H75" s="17"/>
      <c r="I75" s="5"/>
      <c r="J75" s="17"/>
      <c r="K75" s="5"/>
      <c r="L75" s="17"/>
      <c r="M75" s="5"/>
      <c r="N75" s="112"/>
      <c r="O75" s="113"/>
      <c r="P75" s="112"/>
      <c r="Q75" s="113"/>
      <c r="R75" s="112"/>
      <c r="S75" s="113"/>
      <c r="T75" s="112"/>
      <c r="U75" s="113"/>
      <c r="V75" s="113"/>
      <c r="W75" s="114"/>
      <c r="X75" s="115"/>
      <c r="Y75" s="112"/>
      <c r="Z75" s="113"/>
      <c r="AA75" s="12"/>
      <c r="AB75" s="6"/>
      <c r="AC75" s="134"/>
      <c r="AD75" s="143"/>
    </row>
    <row r="76" spans="1:30" x14ac:dyDescent="0.25">
      <c r="A76" s="109"/>
      <c r="B76" s="110" t="s">
        <v>158</v>
      </c>
      <c r="C76" s="111" t="s">
        <v>159</v>
      </c>
      <c r="D76" s="17"/>
      <c r="E76" s="5"/>
      <c r="F76" s="17"/>
      <c r="G76" s="5"/>
      <c r="H76" s="17"/>
      <c r="I76" s="5"/>
      <c r="J76" s="17"/>
      <c r="K76" s="5"/>
      <c r="L76" s="17"/>
      <c r="M76" s="5"/>
      <c r="N76" s="112"/>
      <c r="O76" s="113"/>
      <c r="P76" s="112"/>
      <c r="Q76" s="113"/>
      <c r="R76" s="112"/>
      <c r="S76" s="113"/>
      <c r="T76" s="112"/>
      <c r="U76" s="113"/>
      <c r="V76" s="113"/>
      <c r="W76" s="114"/>
      <c r="X76" s="115"/>
      <c r="Y76" s="112"/>
      <c r="Z76" s="113"/>
      <c r="AA76" s="12"/>
      <c r="AB76" s="6"/>
      <c r="AC76" s="134"/>
      <c r="AD76" s="143"/>
    </row>
    <row r="77" spans="1:30" ht="30" x14ac:dyDescent="0.25">
      <c r="A77" s="109"/>
      <c r="B77" s="110" t="s">
        <v>160</v>
      </c>
      <c r="C77" s="111" t="s">
        <v>161</v>
      </c>
      <c r="D77" s="17"/>
      <c r="E77" s="5"/>
      <c r="F77" s="17"/>
      <c r="G77" s="5"/>
      <c r="H77" s="17"/>
      <c r="I77" s="5"/>
      <c r="J77" s="17"/>
      <c r="K77" s="5"/>
      <c r="L77" s="17">
        <v>103395433.18000001</v>
      </c>
      <c r="M77" s="5">
        <v>796</v>
      </c>
      <c r="N77" s="112"/>
      <c r="O77" s="113"/>
      <c r="P77" s="112"/>
      <c r="Q77" s="113"/>
      <c r="R77" s="112"/>
      <c r="S77" s="113"/>
      <c r="T77" s="112"/>
      <c r="U77" s="113"/>
      <c r="V77" s="113"/>
      <c r="W77" s="114"/>
      <c r="X77" s="115"/>
      <c r="Y77" s="112"/>
      <c r="Z77" s="113"/>
      <c r="AA77" s="12"/>
      <c r="AB77" s="6"/>
      <c r="AC77" s="134"/>
      <c r="AD77" s="143"/>
    </row>
    <row r="78" spans="1:30" ht="30" x14ac:dyDescent="0.25">
      <c r="A78" s="109"/>
      <c r="B78" s="110" t="s">
        <v>162</v>
      </c>
      <c r="C78" s="111" t="s">
        <v>163</v>
      </c>
      <c r="D78" s="17"/>
      <c r="E78" s="5"/>
      <c r="F78" s="17"/>
      <c r="G78" s="5"/>
      <c r="H78" s="17"/>
      <c r="I78" s="5"/>
      <c r="J78" s="17"/>
      <c r="K78" s="5"/>
      <c r="L78" s="17">
        <v>307618721.55000001</v>
      </c>
      <c r="M78" s="5">
        <v>3770</v>
      </c>
      <c r="N78" s="112"/>
      <c r="O78" s="113"/>
      <c r="P78" s="112"/>
      <c r="Q78" s="113"/>
      <c r="R78" s="112"/>
      <c r="S78" s="113"/>
      <c r="T78" s="112"/>
      <c r="U78" s="113"/>
      <c r="V78" s="113"/>
      <c r="W78" s="114"/>
      <c r="X78" s="115"/>
      <c r="Y78" s="112"/>
      <c r="Z78" s="113"/>
      <c r="AA78" s="12"/>
      <c r="AB78" s="6"/>
      <c r="AC78" s="134"/>
      <c r="AD78" s="143"/>
    </row>
    <row r="79" spans="1:30" ht="30" x14ac:dyDescent="0.25">
      <c r="A79" s="116"/>
      <c r="B79" s="121">
        <v>560101</v>
      </c>
      <c r="C79" s="111" t="s">
        <v>118</v>
      </c>
      <c r="D79" s="17"/>
      <c r="E79" s="5"/>
      <c r="F79" s="17"/>
      <c r="G79" s="5"/>
      <c r="H79" s="17"/>
      <c r="I79" s="5"/>
      <c r="J79" s="17"/>
      <c r="K79" s="5"/>
      <c r="L79" s="17"/>
      <c r="M79" s="5"/>
      <c r="N79" s="112">
        <v>3470233</v>
      </c>
      <c r="O79" s="113">
        <v>1452</v>
      </c>
      <c r="P79" s="112">
        <v>212357</v>
      </c>
      <c r="Q79" s="113">
        <v>257</v>
      </c>
      <c r="R79" s="112">
        <v>263054</v>
      </c>
      <c r="S79" s="113">
        <v>364</v>
      </c>
      <c r="T79" s="112"/>
      <c r="U79" s="113"/>
      <c r="V79" s="113"/>
      <c r="W79" s="114">
        <v>292288</v>
      </c>
      <c r="X79" s="115">
        <v>244</v>
      </c>
      <c r="Y79" s="134">
        <v>600328.69999999995</v>
      </c>
      <c r="Z79" s="135">
        <v>429</v>
      </c>
      <c r="AA79" s="12">
        <v>1103971</v>
      </c>
      <c r="AB79" s="6">
        <v>1193</v>
      </c>
      <c r="AC79" s="134"/>
      <c r="AD79" s="143"/>
    </row>
    <row r="80" spans="1:30" x14ac:dyDescent="0.25">
      <c r="A80" s="109"/>
      <c r="B80" s="110" t="s">
        <v>164</v>
      </c>
      <c r="C80" s="111" t="s">
        <v>165</v>
      </c>
      <c r="D80" s="17"/>
      <c r="E80" s="5"/>
      <c r="F80" s="17"/>
      <c r="G80" s="5"/>
      <c r="H80" s="17"/>
      <c r="I80" s="5"/>
      <c r="J80" s="17"/>
      <c r="K80" s="5"/>
      <c r="L80" s="17"/>
      <c r="M80" s="5"/>
      <c r="N80" s="112"/>
      <c r="O80" s="113"/>
      <c r="P80" s="112"/>
      <c r="Q80" s="113"/>
      <c r="R80" s="112"/>
      <c r="S80" s="113"/>
      <c r="T80" s="112"/>
      <c r="U80" s="113"/>
      <c r="V80" s="113"/>
      <c r="W80" s="114"/>
      <c r="X80" s="115"/>
      <c r="Y80" s="112"/>
      <c r="Z80" s="113"/>
      <c r="AA80" s="12"/>
      <c r="AB80" s="6"/>
      <c r="AC80" s="134"/>
      <c r="AD80" s="143"/>
    </row>
    <row r="81" spans="1:30" x14ac:dyDescent="0.25">
      <c r="A81" s="109"/>
      <c r="B81" s="110" t="s">
        <v>166</v>
      </c>
      <c r="C81" s="111" t="s">
        <v>167</v>
      </c>
      <c r="D81" s="17"/>
      <c r="E81" s="5"/>
      <c r="F81" s="17"/>
      <c r="G81" s="5"/>
      <c r="H81" s="17"/>
      <c r="I81" s="5"/>
      <c r="J81" s="17"/>
      <c r="K81" s="5"/>
      <c r="L81" s="17"/>
      <c r="M81" s="5"/>
      <c r="N81" s="112"/>
      <c r="O81" s="113"/>
      <c r="P81" s="112"/>
      <c r="Q81" s="113"/>
      <c r="R81" s="112"/>
      <c r="S81" s="113"/>
      <c r="T81" s="112"/>
      <c r="U81" s="113"/>
      <c r="V81" s="113"/>
      <c r="W81" s="114"/>
      <c r="X81" s="115"/>
      <c r="Y81" s="112"/>
      <c r="Z81" s="113"/>
      <c r="AA81" s="12"/>
      <c r="AB81" s="6"/>
      <c r="AC81" s="134"/>
      <c r="AD81" s="143"/>
    </row>
    <row r="82" spans="1:30" x14ac:dyDescent="0.25">
      <c r="A82" s="109"/>
      <c r="B82" s="110" t="s">
        <v>168</v>
      </c>
      <c r="C82" s="111" t="s">
        <v>169</v>
      </c>
      <c r="D82" s="17"/>
      <c r="E82" s="5"/>
      <c r="F82" s="17"/>
      <c r="G82" s="5"/>
      <c r="H82" s="17"/>
      <c r="I82" s="5"/>
      <c r="J82" s="17"/>
      <c r="K82" s="5"/>
      <c r="L82" s="17"/>
      <c r="M82" s="5"/>
      <c r="N82" s="112"/>
      <c r="O82" s="113"/>
      <c r="P82" s="112"/>
      <c r="Q82" s="113"/>
      <c r="R82" s="112"/>
      <c r="S82" s="113"/>
      <c r="T82" s="112"/>
      <c r="U82" s="113"/>
      <c r="V82" s="113"/>
      <c r="W82" s="114"/>
      <c r="X82" s="115"/>
      <c r="Y82" s="112"/>
      <c r="Z82" s="113"/>
      <c r="AA82" s="12"/>
      <c r="AB82" s="6"/>
      <c r="AC82" s="134"/>
      <c r="AD82" s="143"/>
    </row>
    <row r="83" spans="1:30" x14ac:dyDescent="0.25">
      <c r="A83" s="109"/>
      <c r="B83" s="110" t="s">
        <v>170</v>
      </c>
      <c r="C83" s="111" t="s">
        <v>171</v>
      </c>
      <c r="D83" s="17"/>
      <c r="E83" s="5"/>
      <c r="F83" s="17"/>
      <c r="G83" s="5"/>
      <c r="H83" s="17"/>
      <c r="I83" s="5"/>
      <c r="J83" s="17"/>
      <c r="K83" s="5"/>
      <c r="L83" s="17"/>
      <c r="M83" s="5"/>
      <c r="N83" s="112"/>
      <c r="O83" s="113"/>
      <c r="P83" s="112"/>
      <c r="Q83" s="113"/>
      <c r="R83" s="112"/>
      <c r="S83" s="113"/>
      <c r="T83" s="112"/>
      <c r="U83" s="113"/>
      <c r="V83" s="113"/>
      <c r="W83" s="114"/>
      <c r="X83" s="115"/>
      <c r="Y83" s="112"/>
      <c r="Z83" s="113"/>
      <c r="AA83" s="12"/>
      <c r="AB83" s="6"/>
      <c r="AC83" s="134"/>
      <c r="AD83" s="143"/>
    </row>
    <row r="84" spans="1:30" x14ac:dyDescent="0.25">
      <c r="A84" s="109"/>
      <c r="B84" s="110" t="s">
        <v>172</v>
      </c>
      <c r="C84" s="111" t="s">
        <v>173</v>
      </c>
      <c r="D84" s="17"/>
      <c r="E84" s="5"/>
      <c r="F84" s="17"/>
      <c r="G84" s="5"/>
      <c r="H84" s="17"/>
      <c r="I84" s="5"/>
      <c r="J84" s="17"/>
      <c r="K84" s="5"/>
      <c r="L84" s="17"/>
      <c r="M84" s="5"/>
      <c r="N84" s="112"/>
      <c r="O84" s="113"/>
      <c r="P84" s="112"/>
      <c r="Q84" s="113"/>
      <c r="R84" s="112"/>
      <c r="S84" s="113"/>
      <c r="T84" s="112"/>
      <c r="U84" s="113"/>
      <c r="V84" s="113"/>
      <c r="W84" s="114"/>
      <c r="X84" s="115"/>
      <c r="Y84" s="112"/>
      <c r="Z84" s="113"/>
      <c r="AA84" s="12"/>
      <c r="AB84" s="6"/>
      <c r="AC84" s="134"/>
      <c r="AD84" s="143"/>
    </row>
    <row r="85" spans="1:30" x14ac:dyDescent="0.25">
      <c r="A85" s="109"/>
      <c r="B85" s="110" t="s">
        <v>174</v>
      </c>
      <c r="C85" s="111" t="s">
        <v>175</v>
      </c>
      <c r="D85" s="17"/>
      <c r="E85" s="5"/>
      <c r="F85" s="17"/>
      <c r="G85" s="5"/>
      <c r="H85" s="17"/>
      <c r="I85" s="5"/>
      <c r="J85" s="17"/>
      <c r="K85" s="5"/>
      <c r="L85" s="17"/>
      <c r="M85" s="5"/>
      <c r="N85" s="112"/>
      <c r="O85" s="113"/>
      <c r="P85" s="112"/>
      <c r="Q85" s="113"/>
      <c r="R85" s="112"/>
      <c r="S85" s="113"/>
      <c r="T85" s="112"/>
      <c r="U85" s="113"/>
      <c r="V85" s="113"/>
      <c r="W85" s="114"/>
      <c r="X85" s="115"/>
      <c r="Y85" s="134">
        <v>44779.8</v>
      </c>
      <c r="Z85" s="135">
        <v>32</v>
      </c>
      <c r="AA85" s="12"/>
      <c r="AB85" s="6"/>
      <c r="AC85" s="134"/>
      <c r="AD85" s="143"/>
    </row>
    <row r="86" spans="1:30" ht="30" x14ac:dyDescent="0.25">
      <c r="A86" s="109"/>
      <c r="B86" s="110" t="s">
        <v>176</v>
      </c>
      <c r="C86" s="111" t="s">
        <v>177</v>
      </c>
      <c r="D86" s="17"/>
      <c r="E86" s="5"/>
      <c r="F86" s="17"/>
      <c r="G86" s="5"/>
      <c r="H86" s="17"/>
      <c r="I86" s="5"/>
      <c r="J86" s="17"/>
      <c r="K86" s="5"/>
      <c r="L86" s="17"/>
      <c r="M86" s="5"/>
      <c r="N86" s="112"/>
      <c r="O86" s="113"/>
      <c r="P86" s="112"/>
      <c r="Q86" s="113"/>
      <c r="R86" s="112"/>
      <c r="S86" s="113"/>
      <c r="T86" s="112"/>
      <c r="U86" s="113"/>
      <c r="V86" s="113"/>
      <c r="W86" s="114"/>
      <c r="X86" s="115"/>
      <c r="Y86" s="112"/>
      <c r="Z86" s="113"/>
      <c r="AA86" s="12"/>
      <c r="AB86" s="6"/>
      <c r="AC86" s="134"/>
      <c r="AD86" s="143"/>
    </row>
    <row r="87" spans="1:30" x14ac:dyDescent="0.25">
      <c r="A87" s="109"/>
      <c r="B87" s="110" t="s">
        <v>178</v>
      </c>
      <c r="C87" s="111" t="s">
        <v>179</v>
      </c>
      <c r="D87" s="17"/>
      <c r="E87" s="5"/>
      <c r="F87" s="17"/>
      <c r="G87" s="5"/>
      <c r="H87" s="17"/>
      <c r="I87" s="5"/>
      <c r="J87" s="17"/>
      <c r="K87" s="5"/>
      <c r="L87" s="17"/>
      <c r="M87" s="5"/>
      <c r="N87" s="112"/>
      <c r="O87" s="113"/>
      <c r="P87" s="112"/>
      <c r="Q87" s="113"/>
      <c r="R87" s="112"/>
      <c r="S87" s="113"/>
      <c r="T87" s="112"/>
      <c r="U87" s="113"/>
      <c r="V87" s="113"/>
      <c r="W87" s="114"/>
      <c r="X87" s="115"/>
      <c r="Y87" s="112"/>
      <c r="Z87" s="113"/>
      <c r="AA87" s="12"/>
      <c r="AB87" s="6"/>
      <c r="AC87" s="134"/>
      <c r="AD87" s="143"/>
    </row>
    <row r="88" spans="1:30" x14ac:dyDescent="0.25">
      <c r="A88" s="109"/>
      <c r="B88" s="110" t="s">
        <v>180</v>
      </c>
      <c r="C88" s="111" t="s">
        <v>181</v>
      </c>
      <c r="D88" s="17"/>
      <c r="E88" s="5"/>
      <c r="F88" s="17"/>
      <c r="G88" s="5"/>
      <c r="H88" s="17"/>
      <c r="I88" s="5"/>
      <c r="J88" s="17"/>
      <c r="K88" s="5"/>
      <c r="L88" s="17"/>
      <c r="M88" s="5"/>
      <c r="N88" s="112"/>
      <c r="O88" s="113"/>
      <c r="P88" s="112"/>
      <c r="Q88" s="113"/>
      <c r="R88" s="112"/>
      <c r="S88" s="113"/>
      <c r="T88" s="112"/>
      <c r="U88" s="113"/>
      <c r="V88" s="113"/>
      <c r="W88" s="114"/>
      <c r="X88" s="115"/>
      <c r="Y88" s="112"/>
      <c r="Z88" s="113"/>
      <c r="AA88" s="12"/>
      <c r="AB88" s="6"/>
      <c r="AC88" s="134"/>
      <c r="AD88" s="143"/>
    </row>
    <row r="89" spans="1:30" x14ac:dyDescent="0.25">
      <c r="A89" s="109"/>
      <c r="B89" s="110" t="s">
        <v>182</v>
      </c>
      <c r="C89" s="111" t="s">
        <v>183</v>
      </c>
      <c r="D89" s="17"/>
      <c r="E89" s="5"/>
      <c r="F89" s="17"/>
      <c r="G89" s="5"/>
      <c r="H89" s="17"/>
      <c r="I89" s="5"/>
      <c r="J89" s="17"/>
      <c r="K89" s="5"/>
      <c r="L89" s="17"/>
      <c r="M89" s="5"/>
      <c r="N89" s="112"/>
      <c r="O89" s="113"/>
      <c r="P89" s="112"/>
      <c r="Q89" s="113"/>
      <c r="R89" s="112"/>
      <c r="S89" s="113"/>
      <c r="T89" s="112"/>
      <c r="U89" s="113"/>
      <c r="V89" s="113"/>
      <c r="W89" s="114"/>
      <c r="X89" s="115"/>
      <c r="Y89" s="112"/>
      <c r="Z89" s="113"/>
      <c r="AA89" s="12"/>
      <c r="AB89" s="6"/>
      <c r="AC89" s="134"/>
      <c r="AD89" s="143"/>
    </row>
    <row r="90" spans="1:30" x14ac:dyDescent="0.25">
      <c r="A90" s="109"/>
      <c r="B90" s="110" t="s">
        <v>184</v>
      </c>
      <c r="C90" s="111" t="s">
        <v>185</v>
      </c>
      <c r="D90" s="17"/>
      <c r="E90" s="5"/>
      <c r="F90" s="17"/>
      <c r="G90" s="5"/>
      <c r="H90" s="17"/>
      <c r="I90" s="5"/>
      <c r="J90" s="17"/>
      <c r="K90" s="5"/>
      <c r="L90" s="17"/>
      <c r="M90" s="5"/>
      <c r="N90" s="112"/>
      <c r="O90" s="113"/>
      <c r="P90" s="112"/>
      <c r="Q90" s="113"/>
      <c r="R90" s="112"/>
      <c r="S90" s="113"/>
      <c r="T90" s="112"/>
      <c r="U90" s="113"/>
      <c r="V90" s="113"/>
      <c r="W90" s="114"/>
      <c r="X90" s="115"/>
      <c r="Y90" s="112"/>
      <c r="Z90" s="113"/>
      <c r="AA90" s="12"/>
      <c r="AB90" s="6"/>
      <c r="AC90" s="134"/>
      <c r="AD90" s="143"/>
    </row>
    <row r="91" spans="1:30" x14ac:dyDescent="0.25">
      <c r="A91" s="109"/>
      <c r="B91" s="110" t="s">
        <v>186</v>
      </c>
      <c r="C91" s="111" t="s">
        <v>187</v>
      </c>
      <c r="D91" s="17"/>
      <c r="E91" s="5"/>
      <c r="F91" s="17"/>
      <c r="G91" s="5"/>
      <c r="H91" s="17"/>
      <c r="I91" s="5"/>
      <c r="J91" s="17"/>
      <c r="K91" s="5"/>
      <c r="L91" s="17"/>
      <c r="M91" s="5"/>
      <c r="N91" s="112"/>
      <c r="O91" s="113"/>
      <c r="P91" s="112"/>
      <c r="Q91" s="113"/>
      <c r="R91" s="112"/>
      <c r="S91" s="113"/>
      <c r="T91" s="112"/>
      <c r="U91" s="113"/>
      <c r="V91" s="113"/>
      <c r="W91" s="114"/>
      <c r="X91" s="115"/>
      <c r="Y91" s="112"/>
      <c r="Z91" s="113"/>
      <c r="AA91" s="12"/>
      <c r="AB91" s="6"/>
      <c r="AC91" s="134"/>
      <c r="AD91" s="143"/>
    </row>
    <row r="92" spans="1:30" ht="30" x14ac:dyDescent="0.25">
      <c r="A92" s="109"/>
      <c r="B92" s="110" t="s">
        <v>188</v>
      </c>
      <c r="C92" s="111" t="s">
        <v>189</v>
      </c>
      <c r="D92" s="17"/>
      <c r="E92" s="5"/>
      <c r="F92" s="17"/>
      <c r="G92" s="5"/>
      <c r="H92" s="17"/>
      <c r="I92" s="5"/>
      <c r="J92" s="17"/>
      <c r="K92" s="5"/>
      <c r="L92" s="17"/>
      <c r="M92" s="5"/>
      <c r="N92" s="112"/>
      <c r="O92" s="113"/>
      <c r="P92" s="112"/>
      <c r="Q92" s="113"/>
      <c r="R92" s="112"/>
      <c r="S92" s="113"/>
      <c r="T92" s="112"/>
      <c r="U92" s="113"/>
      <c r="V92" s="113"/>
      <c r="W92" s="114"/>
      <c r="X92" s="115"/>
      <c r="Y92" s="112"/>
      <c r="Z92" s="113"/>
      <c r="AA92" s="12"/>
      <c r="AB92" s="6"/>
      <c r="AC92" s="134"/>
      <c r="AD92" s="143"/>
    </row>
    <row r="93" spans="1:30" x14ac:dyDescent="0.25">
      <c r="A93" s="109"/>
      <c r="B93" s="110" t="s">
        <v>190</v>
      </c>
      <c r="C93" s="111" t="s">
        <v>191</v>
      </c>
      <c r="D93" s="17"/>
      <c r="E93" s="5"/>
      <c r="F93" s="17"/>
      <c r="G93" s="5"/>
      <c r="H93" s="17"/>
      <c r="I93" s="5"/>
      <c r="J93" s="17"/>
      <c r="K93" s="5"/>
      <c r="L93" s="17"/>
      <c r="M93" s="5"/>
      <c r="N93" s="112"/>
      <c r="O93" s="113"/>
      <c r="P93" s="112"/>
      <c r="Q93" s="113"/>
      <c r="R93" s="112"/>
      <c r="S93" s="113"/>
      <c r="T93" s="112"/>
      <c r="U93" s="113"/>
      <c r="V93" s="113"/>
      <c r="W93" s="114"/>
      <c r="X93" s="115"/>
      <c r="Y93" s="112"/>
      <c r="Z93" s="113"/>
      <c r="AA93" s="12"/>
      <c r="AB93" s="6"/>
      <c r="AC93" s="134"/>
      <c r="AD93" s="143"/>
    </row>
    <row r="94" spans="1:30" x14ac:dyDescent="0.25">
      <c r="A94" s="109"/>
      <c r="B94" s="110" t="s">
        <v>192</v>
      </c>
      <c r="C94" s="111" t="s">
        <v>193</v>
      </c>
      <c r="D94" s="17"/>
      <c r="E94" s="5"/>
      <c r="F94" s="17"/>
      <c r="G94" s="5"/>
      <c r="H94" s="17"/>
      <c r="I94" s="5"/>
      <c r="J94" s="17"/>
      <c r="K94" s="5"/>
      <c r="L94" s="17"/>
      <c r="M94" s="5"/>
      <c r="N94" s="112"/>
      <c r="O94" s="113"/>
      <c r="P94" s="112"/>
      <c r="Q94" s="113"/>
      <c r="R94" s="112"/>
      <c r="S94" s="113"/>
      <c r="T94" s="112"/>
      <c r="U94" s="113"/>
      <c r="V94" s="113"/>
      <c r="W94" s="114"/>
      <c r="X94" s="115"/>
      <c r="Y94" s="112"/>
      <c r="Z94" s="113"/>
      <c r="AA94" s="12"/>
      <c r="AB94" s="6"/>
      <c r="AC94" s="134"/>
      <c r="AD94" s="143"/>
    </row>
    <row r="95" spans="1:30" x14ac:dyDescent="0.25">
      <c r="A95" s="109"/>
      <c r="B95" s="110" t="s">
        <v>194</v>
      </c>
      <c r="C95" s="111" t="s">
        <v>195</v>
      </c>
      <c r="D95" s="17"/>
      <c r="E95" s="5"/>
      <c r="F95" s="17"/>
      <c r="G95" s="5"/>
      <c r="H95" s="17"/>
      <c r="I95" s="5"/>
      <c r="J95" s="17"/>
      <c r="K95" s="5"/>
      <c r="L95" s="17"/>
      <c r="M95" s="5"/>
      <c r="N95" s="112"/>
      <c r="O95" s="113"/>
      <c r="P95" s="112"/>
      <c r="Q95" s="113"/>
      <c r="R95" s="112"/>
      <c r="S95" s="113"/>
      <c r="T95" s="112"/>
      <c r="U95" s="113"/>
      <c r="V95" s="113"/>
      <c r="W95" s="114"/>
      <c r="X95" s="115"/>
      <c r="Y95" s="112"/>
      <c r="Z95" s="113"/>
      <c r="AA95" s="12"/>
      <c r="AB95" s="6"/>
      <c r="AC95" s="134"/>
      <c r="AD95" s="143"/>
    </row>
    <row r="96" spans="1:30" ht="30" x14ac:dyDescent="0.25">
      <c r="A96" s="109"/>
      <c r="B96" s="110" t="s">
        <v>196</v>
      </c>
      <c r="C96" s="111" t="s">
        <v>197</v>
      </c>
      <c r="D96" s="17"/>
      <c r="E96" s="5"/>
      <c r="F96" s="17"/>
      <c r="G96" s="5"/>
      <c r="H96" s="17"/>
      <c r="I96" s="5"/>
      <c r="J96" s="17"/>
      <c r="K96" s="5"/>
      <c r="L96" s="17"/>
      <c r="M96" s="5"/>
      <c r="N96" s="112"/>
      <c r="O96" s="113"/>
      <c r="P96" s="112"/>
      <c r="Q96" s="113"/>
      <c r="R96" s="112"/>
      <c r="S96" s="113"/>
      <c r="T96" s="112"/>
      <c r="U96" s="113"/>
      <c r="V96" s="113"/>
      <c r="W96" s="114"/>
      <c r="X96" s="115"/>
      <c r="Y96" s="112"/>
      <c r="Z96" s="113"/>
      <c r="AA96" s="12"/>
      <c r="AB96" s="6"/>
      <c r="AC96" s="134"/>
      <c r="AD96" s="143"/>
    </row>
    <row r="97" spans="1:30" x14ac:dyDescent="0.25">
      <c r="A97" s="109"/>
      <c r="B97" s="110" t="s">
        <v>198</v>
      </c>
      <c r="C97" s="111" t="s">
        <v>199</v>
      </c>
      <c r="D97" s="17"/>
      <c r="E97" s="5"/>
      <c r="F97" s="17"/>
      <c r="G97" s="5"/>
      <c r="H97" s="17"/>
      <c r="I97" s="5"/>
      <c r="J97" s="17"/>
      <c r="K97" s="5"/>
      <c r="L97" s="17"/>
      <c r="M97" s="5"/>
      <c r="N97" s="112"/>
      <c r="O97" s="113"/>
      <c r="P97" s="112"/>
      <c r="Q97" s="113"/>
      <c r="R97" s="112"/>
      <c r="S97" s="113"/>
      <c r="T97" s="112"/>
      <c r="U97" s="113"/>
      <c r="V97" s="113"/>
      <c r="W97" s="114"/>
      <c r="X97" s="115"/>
      <c r="Y97" s="112"/>
      <c r="Z97" s="113"/>
      <c r="AA97" s="12"/>
      <c r="AB97" s="6"/>
      <c r="AC97" s="134"/>
      <c r="AD97" s="143"/>
    </row>
    <row r="98" spans="1:30" x14ac:dyDescent="0.25">
      <c r="A98" s="109"/>
      <c r="B98" s="110" t="s">
        <v>200</v>
      </c>
      <c r="C98" s="111" t="s">
        <v>201</v>
      </c>
      <c r="D98" s="17"/>
      <c r="E98" s="5"/>
      <c r="F98" s="17"/>
      <c r="G98" s="5"/>
      <c r="H98" s="17"/>
      <c r="I98" s="5"/>
      <c r="J98" s="17"/>
      <c r="K98" s="5"/>
      <c r="L98" s="17"/>
      <c r="M98" s="5"/>
      <c r="N98" s="112"/>
      <c r="O98" s="113"/>
      <c r="P98" s="112"/>
      <c r="Q98" s="113"/>
      <c r="R98" s="112"/>
      <c r="S98" s="113"/>
      <c r="T98" s="112"/>
      <c r="U98" s="113"/>
      <c r="V98" s="113"/>
      <c r="W98" s="114"/>
      <c r="X98" s="115"/>
      <c r="Y98" s="112"/>
      <c r="Z98" s="113"/>
      <c r="AA98" s="12"/>
      <c r="AB98" s="6"/>
      <c r="AC98" s="134"/>
      <c r="AD98" s="143"/>
    </row>
    <row r="99" spans="1:30" x14ac:dyDescent="0.25">
      <c r="A99" s="109"/>
      <c r="B99" s="110">
        <v>560152</v>
      </c>
      <c r="C99" s="111" t="s">
        <v>202</v>
      </c>
      <c r="D99" s="17"/>
      <c r="E99" s="5"/>
      <c r="F99" s="17"/>
      <c r="G99" s="5"/>
      <c r="H99" s="17"/>
      <c r="I99" s="5"/>
      <c r="J99" s="17"/>
      <c r="K99" s="5"/>
      <c r="L99" s="17"/>
      <c r="M99" s="5"/>
      <c r="N99" s="112"/>
      <c r="O99" s="113"/>
      <c r="P99" s="112"/>
      <c r="Q99" s="113"/>
      <c r="R99" s="112"/>
      <c r="S99" s="113"/>
      <c r="T99" s="112"/>
      <c r="U99" s="113"/>
      <c r="V99" s="113"/>
      <c r="W99" s="114"/>
      <c r="X99" s="115"/>
      <c r="Y99" s="112"/>
      <c r="Z99" s="113"/>
      <c r="AA99" s="12"/>
      <c r="AB99" s="6"/>
      <c r="AC99" s="134"/>
      <c r="AD99" s="143"/>
    </row>
    <row r="100" spans="1:30" x14ac:dyDescent="0.25">
      <c r="A100" s="109"/>
      <c r="B100" s="110" t="s">
        <v>203</v>
      </c>
      <c r="C100" s="111" t="s">
        <v>204</v>
      </c>
      <c r="D100" s="17"/>
      <c r="E100" s="5"/>
      <c r="F100" s="17"/>
      <c r="G100" s="5"/>
      <c r="H100" s="17"/>
      <c r="I100" s="5"/>
      <c r="J100" s="17"/>
      <c r="K100" s="5"/>
      <c r="L100" s="17"/>
      <c r="M100" s="5"/>
      <c r="N100" s="112"/>
      <c r="O100" s="113"/>
      <c r="P100" s="112"/>
      <c r="Q100" s="113"/>
      <c r="R100" s="112"/>
      <c r="S100" s="113"/>
      <c r="T100" s="112"/>
      <c r="U100" s="113"/>
      <c r="V100" s="113"/>
      <c r="W100" s="114"/>
      <c r="X100" s="115"/>
      <c r="Y100" s="112"/>
      <c r="Z100" s="113"/>
      <c r="AA100" s="12"/>
      <c r="AB100" s="6"/>
      <c r="AC100" s="134"/>
      <c r="AD100" s="143"/>
    </row>
    <row r="101" spans="1:30" x14ac:dyDescent="0.25">
      <c r="A101" s="109"/>
      <c r="B101" s="110" t="s">
        <v>205</v>
      </c>
      <c r="C101" s="111" t="s">
        <v>206</v>
      </c>
      <c r="D101" s="17"/>
      <c r="E101" s="5"/>
      <c r="F101" s="17"/>
      <c r="G101" s="5"/>
      <c r="H101" s="17"/>
      <c r="I101" s="5"/>
      <c r="J101" s="17"/>
      <c r="K101" s="5"/>
      <c r="L101" s="17"/>
      <c r="M101" s="5"/>
      <c r="N101" s="112"/>
      <c r="O101" s="113"/>
      <c r="P101" s="112"/>
      <c r="Q101" s="113"/>
      <c r="R101" s="112"/>
      <c r="S101" s="113"/>
      <c r="T101" s="112"/>
      <c r="U101" s="113"/>
      <c r="V101" s="113"/>
      <c r="W101" s="114"/>
      <c r="X101" s="115"/>
      <c r="Y101" s="112"/>
      <c r="Z101" s="113"/>
      <c r="AA101" s="12"/>
      <c r="AB101" s="6"/>
      <c r="AC101" s="134"/>
      <c r="AD101" s="143"/>
    </row>
    <row r="102" spans="1:30" x14ac:dyDescent="0.25">
      <c r="A102" s="109"/>
      <c r="B102" s="110" t="s">
        <v>207</v>
      </c>
      <c r="C102" s="111" t="s">
        <v>208</v>
      </c>
      <c r="D102" s="17"/>
      <c r="E102" s="5"/>
      <c r="F102" s="17"/>
      <c r="G102" s="5"/>
      <c r="H102" s="17"/>
      <c r="I102" s="5"/>
      <c r="J102" s="17"/>
      <c r="K102" s="5"/>
      <c r="L102" s="17"/>
      <c r="M102" s="5"/>
      <c r="N102" s="112"/>
      <c r="O102" s="113"/>
      <c r="P102" s="112"/>
      <c r="Q102" s="113"/>
      <c r="R102" s="112"/>
      <c r="S102" s="113"/>
      <c r="T102" s="112"/>
      <c r="U102" s="113"/>
      <c r="V102" s="113"/>
      <c r="W102" s="114"/>
      <c r="X102" s="115"/>
      <c r="Y102" s="112"/>
      <c r="Z102" s="113"/>
      <c r="AA102" s="12"/>
      <c r="AB102" s="6"/>
      <c r="AC102" s="134"/>
      <c r="AD102" s="143"/>
    </row>
    <row r="103" spans="1:30" x14ac:dyDescent="0.25">
      <c r="A103" s="109"/>
      <c r="B103" s="110" t="s">
        <v>209</v>
      </c>
      <c r="C103" s="111" t="s">
        <v>210</v>
      </c>
      <c r="D103" s="17"/>
      <c r="E103" s="5"/>
      <c r="F103" s="17"/>
      <c r="G103" s="5"/>
      <c r="H103" s="17"/>
      <c r="I103" s="5"/>
      <c r="J103" s="17"/>
      <c r="K103" s="5"/>
      <c r="L103" s="17"/>
      <c r="M103" s="5"/>
      <c r="N103" s="112"/>
      <c r="O103" s="113"/>
      <c r="P103" s="112"/>
      <c r="Q103" s="113"/>
      <c r="R103" s="112"/>
      <c r="S103" s="113"/>
      <c r="T103" s="112"/>
      <c r="U103" s="113"/>
      <c r="V103" s="113"/>
      <c r="W103" s="114"/>
      <c r="X103" s="115"/>
      <c r="Y103" s="112"/>
      <c r="Z103" s="113"/>
      <c r="AA103" s="12"/>
      <c r="AB103" s="6"/>
      <c r="AC103" s="134"/>
      <c r="AD103" s="143"/>
    </row>
    <row r="104" spans="1:30" x14ac:dyDescent="0.25">
      <c r="A104" s="109"/>
      <c r="B104" s="110" t="s">
        <v>211</v>
      </c>
      <c r="C104" s="111" t="s">
        <v>212</v>
      </c>
      <c r="D104" s="17"/>
      <c r="E104" s="5"/>
      <c r="F104" s="17"/>
      <c r="G104" s="5"/>
      <c r="H104" s="20">
        <f>'[4]АПП 2023 Итог'!$AH$105</f>
        <v>65245285</v>
      </c>
      <c r="I104" s="21">
        <f>'[4]АПП 2023 Итог'!$AG$105</f>
        <v>17600</v>
      </c>
      <c r="J104" s="17"/>
      <c r="K104" s="5"/>
      <c r="L104" s="17"/>
      <c r="M104" s="5"/>
      <c r="N104" s="112"/>
      <c r="O104" s="113"/>
      <c r="P104" s="112"/>
      <c r="Q104" s="113"/>
      <c r="R104" s="112"/>
      <c r="S104" s="113"/>
      <c r="T104" s="112"/>
      <c r="U104" s="113"/>
      <c r="V104" s="113"/>
      <c r="W104" s="114"/>
      <c r="X104" s="115"/>
      <c r="Y104" s="112"/>
      <c r="Z104" s="113"/>
      <c r="AA104" s="12"/>
      <c r="AB104" s="6"/>
      <c r="AC104" s="134"/>
      <c r="AD104" s="143"/>
    </row>
    <row r="105" spans="1:30" ht="30" x14ac:dyDescent="0.25">
      <c r="A105" s="109"/>
      <c r="B105" s="110">
        <v>560198</v>
      </c>
      <c r="C105" s="111" t="s">
        <v>261</v>
      </c>
      <c r="D105" s="17"/>
      <c r="E105" s="5"/>
      <c r="F105" s="17"/>
      <c r="G105" s="5"/>
      <c r="H105" s="17"/>
      <c r="I105" s="5"/>
      <c r="J105" s="17"/>
      <c r="K105" s="5"/>
      <c r="L105" s="17"/>
      <c r="M105" s="5"/>
      <c r="N105" s="112"/>
      <c r="O105" s="113"/>
      <c r="P105" s="112"/>
      <c r="Q105" s="113"/>
      <c r="R105" s="112"/>
      <c r="S105" s="113"/>
      <c r="T105" s="112"/>
      <c r="U105" s="113"/>
      <c r="V105" s="113"/>
      <c r="W105" s="114"/>
      <c r="X105" s="115"/>
      <c r="Y105" s="112"/>
      <c r="Z105" s="113"/>
      <c r="AA105" s="12"/>
      <c r="AB105" s="6"/>
      <c r="AC105" s="134"/>
      <c r="AD105" s="143"/>
    </row>
    <row r="106" spans="1:30" ht="30" x14ac:dyDescent="0.25">
      <c r="A106" s="109"/>
      <c r="B106" s="110">
        <v>560199</v>
      </c>
      <c r="C106" s="111" t="s">
        <v>213</v>
      </c>
      <c r="D106" s="17"/>
      <c r="E106" s="5"/>
      <c r="F106" s="17"/>
      <c r="G106" s="5"/>
      <c r="H106" s="17"/>
      <c r="I106" s="5"/>
      <c r="J106" s="17"/>
      <c r="K106" s="5"/>
      <c r="L106" s="17"/>
      <c r="M106" s="5"/>
      <c r="N106" s="112"/>
      <c r="O106" s="113"/>
      <c r="P106" s="112"/>
      <c r="Q106" s="113"/>
      <c r="R106" s="112"/>
      <c r="S106" s="113"/>
      <c r="T106" s="112"/>
      <c r="U106" s="113"/>
      <c r="V106" s="113"/>
      <c r="W106" s="114"/>
      <c r="X106" s="115"/>
      <c r="Y106" s="112"/>
      <c r="Z106" s="113"/>
      <c r="AA106" s="12"/>
      <c r="AB106" s="6"/>
      <c r="AC106" s="134"/>
      <c r="AD106" s="143"/>
    </row>
    <row r="107" spans="1:30" ht="30" x14ac:dyDescent="0.25">
      <c r="A107" s="109"/>
      <c r="B107" s="110">
        <v>560200</v>
      </c>
      <c r="C107" s="111" t="s">
        <v>214</v>
      </c>
      <c r="D107" s="17"/>
      <c r="E107" s="5"/>
      <c r="F107" s="17"/>
      <c r="G107" s="5"/>
      <c r="H107" s="17"/>
      <c r="I107" s="5"/>
      <c r="J107" s="17"/>
      <c r="K107" s="5"/>
      <c r="L107" s="17"/>
      <c r="M107" s="5"/>
      <c r="N107" s="112"/>
      <c r="O107" s="113"/>
      <c r="P107" s="112"/>
      <c r="Q107" s="113"/>
      <c r="R107" s="112"/>
      <c r="S107" s="113"/>
      <c r="T107" s="112"/>
      <c r="U107" s="113"/>
      <c r="V107" s="113"/>
      <c r="W107" s="114"/>
      <c r="X107" s="115"/>
      <c r="Y107" s="112"/>
      <c r="Z107" s="113"/>
      <c r="AA107" s="12"/>
      <c r="AB107" s="6"/>
      <c r="AC107" s="134"/>
      <c r="AD107" s="143"/>
    </row>
    <row r="108" spans="1:30" x14ac:dyDescent="0.25">
      <c r="A108" s="109"/>
      <c r="B108" s="110">
        <v>560203</v>
      </c>
      <c r="C108" s="111" t="s">
        <v>215</v>
      </c>
      <c r="D108" s="17"/>
      <c r="E108" s="5"/>
      <c r="F108" s="17"/>
      <c r="G108" s="5"/>
      <c r="H108" s="17"/>
      <c r="I108" s="5"/>
      <c r="J108" s="17"/>
      <c r="K108" s="5"/>
      <c r="L108" s="17"/>
      <c r="M108" s="5"/>
      <c r="N108" s="112"/>
      <c r="O108" s="113"/>
      <c r="P108" s="112"/>
      <c r="Q108" s="113"/>
      <c r="R108" s="112"/>
      <c r="S108" s="113"/>
      <c r="T108" s="112"/>
      <c r="U108" s="113"/>
      <c r="V108" s="113"/>
      <c r="W108" s="114"/>
      <c r="X108" s="115"/>
      <c r="Y108" s="112"/>
      <c r="Z108" s="113"/>
      <c r="AA108" s="12"/>
      <c r="AB108" s="6"/>
      <c r="AC108" s="134"/>
      <c r="AD108" s="143"/>
    </row>
    <row r="109" spans="1:30" x14ac:dyDescent="0.25">
      <c r="A109" s="109"/>
      <c r="B109" s="110" t="s">
        <v>216</v>
      </c>
      <c r="C109" s="111" t="s">
        <v>217</v>
      </c>
      <c r="D109" s="17"/>
      <c r="E109" s="5"/>
      <c r="F109" s="17"/>
      <c r="G109" s="5"/>
      <c r="H109" s="17"/>
      <c r="I109" s="5"/>
      <c r="J109" s="17"/>
      <c r="K109" s="5"/>
      <c r="L109" s="17"/>
      <c r="M109" s="5"/>
      <c r="N109" s="112"/>
      <c r="O109" s="113"/>
      <c r="P109" s="112"/>
      <c r="Q109" s="113"/>
      <c r="R109" s="112"/>
      <c r="S109" s="113"/>
      <c r="T109" s="112"/>
      <c r="U109" s="113"/>
      <c r="V109" s="113"/>
      <c r="W109" s="114"/>
      <c r="X109" s="115"/>
      <c r="Y109" s="112"/>
      <c r="Z109" s="113"/>
      <c r="AA109" s="12"/>
      <c r="AB109" s="6"/>
      <c r="AC109" s="134"/>
      <c r="AD109" s="143"/>
    </row>
    <row r="110" spans="1:30" x14ac:dyDescent="0.25">
      <c r="A110" s="109"/>
      <c r="B110" s="110">
        <v>560228</v>
      </c>
      <c r="C110" s="111" t="s">
        <v>218</v>
      </c>
      <c r="D110" s="17"/>
      <c r="E110" s="5"/>
      <c r="F110" s="17"/>
      <c r="G110" s="5"/>
      <c r="H110" s="17"/>
      <c r="I110" s="5"/>
      <c r="J110" s="17"/>
      <c r="K110" s="5"/>
      <c r="L110" s="17"/>
      <c r="M110" s="5"/>
      <c r="N110" s="112"/>
      <c r="O110" s="113"/>
      <c r="P110" s="112"/>
      <c r="Q110" s="113"/>
      <c r="R110" s="112"/>
      <c r="S110" s="113"/>
      <c r="T110" s="112"/>
      <c r="U110" s="113"/>
      <c r="V110" s="113"/>
      <c r="W110" s="114"/>
      <c r="X110" s="115"/>
      <c r="Y110" s="112"/>
      <c r="Z110" s="113"/>
      <c r="AA110" s="12"/>
      <c r="AB110" s="6"/>
      <c r="AC110" s="134"/>
      <c r="AD110" s="143"/>
    </row>
    <row r="111" spans="1:30" x14ac:dyDescent="0.25">
      <c r="A111" s="109"/>
      <c r="B111" s="110">
        <v>560229</v>
      </c>
      <c r="C111" s="111" t="s">
        <v>219</v>
      </c>
      <c r="D111" s="17"/>
      <c r="E111" s="5"/>
      <c r="F111" s="17"/>
      <c r="G111" s="5"/>
      <c r="H111" s="17"/>
      <c r="I111" s="5"/>
      <c r="J111" s="17"/>
      <c r="K111" s="5"/>
      <c r="L111" s="17"/>
      <c r="M111" s="5"/>
      <c r="N111" s="112"/>
      <c r="O111" s="113"/>
      <c r="P111" s="112"/>
      <c r="Q111" s="113"/>
      <c r="R111" s="112"/>
      <c r="S111" s="113"/>
      <c r="T111" s="112"/>
      <c r="U111" s="113"/>
      <c r="V111" s="113"/>
      <c r="W111" s="114"/>
      <c r="X111" s="115"/>
      <c r="Y111" s="112"/>
      <c r="Z111" s="113"/>
      <c r="AA111" s="12"/>
      <c r="AB111" s="6"/>
      <c r="AC111" s="134"/>
      <c r="AD111" s="143"/>
    </row>
    <row r="112" spans="1:30" x14ac:dyDescent="0.25">
      <c r="A112" s="109"/>
      <c r="B112" s="110" t="s">
        <v>262</v>
      </c>
      <c r="C112" s="111" t="s">
        <v>263</v>
      </c>
      <c r="D112" s="17"/>
      <c r="E112" s="5"/>
      <c r="F112" s="17"/>
      <c r="G112" s="5"/>
      <c r="H112" s="17"/>
      <c r="I112" s="5"/>
      <c r="J112" s="17"/>
      <c r="K112" s="5"/>
      <c r="L112" s="17"/>
      <c r="M112" s="5"/>
      <c r="N112" s="112"/>
      <c r="O112" s="113"/>
      <c r="P112" s="112"/>
      <c r="Q112" s="113"/>
      <c r="R112" s="112"/>
      <c r="S112" s="113"/>
      <c r="T112" s="112"/>
      <c r="U112" s="113"/>
      <c r="V112" s="113"/>
      <c r="W112" s="114"/>
      <c r="X112" s="115"/>
      <c r="Y112" s="112"/>
      <c r="Z112" s="113"/>
      <c r="AA112" s="12"/>
      <c r="AB112" s="6"/>
      <c r="AC112" s="134"/>
      <c r="AD112" s="143"/>
    </row>
    <row r="113" spans="1:30" x14ac:dyDescent="0.25">
      <c r="A113" s="109"/>
      <c r="B113" s="110" t="s">
        <v>264</v>
      </c>
      <c r="C113" s="111" t="s">
        <v>265</v>
      </c>
      <c r="D113" s="17"/>
      <c r="E113" s="5"/>
      <c r="F113" s="17"/>
      <c r="G113" s="5"/>
      <c r="H113" s="17"/>
      <c r="I113" s="5"/>
      <c r="J113" s="17"/>
      <c r="K113" s="5"/>
      <c r="L113" s="17"/>
      <c r="M113" s="5"/>
      <c r="N113" s="112"/>
      <c r="O113" s="113"/>
      <c r="P113" s="112"/>
      <c r="Q113" s="113"/>
      <c r="R113" s="112"/>
      <c r="S113" s="113"/>
      <c r="T113" s="112"/>
      <c r="U113" s="113"/>
      <c r="V113" s="113"/>
      <c r="W113" s="114"/>
      <c r="X113" s="115"/>
      <c r="Y113" s="112"/>
      <c r="Z113" s="113"/>
      <c r="AA113" s="12"/>
      <c r="AB113" s="6"/>
      <c r="AC113" s="134"/>
      <c r="AD113" s="143"/>
    </row>
    <row r="114" spans="1:30" x14ac:dyDescent="0.25">
      <c r="A114" s="109"/>
      <c r="B114" s="110" t="s">
        <v>220</v>
      </c>
      <c r="C114" s="111" t="s">
        <v>221</v>
      </c>
      <c r="D114" s="17"/>
      <c r="E114" s="5"/>
      <c r="F114" s="17"/>
      <c r="G114" s="5"/>
      <c r="H114" s="17"/>
      <c r="I114" s="5"/>
      <c r="J114" s="17"/>
      <c r="K114" s="5"/>
      <c r="L114" s="17"/>
      <c r="M114" s="5"/>
      <c r="N114" s="112"/>
      <c r="O114" s="113"/>
      <c r="P114" s="112"/>
      <c r="Q114" s="113"/>
      <c r="R114" s="112"/>
      <c r="S114" s="113"/>
      <c r="T114" s="112"/>
      <c r="U114" s="113"/>
      <c r="V114" s="113"/>
      <c r="W114" s="114"/>
      <c r="X114" s="115"/>
      <c r="Y114" s="112"/>
      <c r="Z114" s="113"/>
      <c r="AA114" s="12"/>
      <c r="AB114" s="6"/>
      <c r="AC114" s="134"/>
      <c r="AD114" s="143"/>
    </row>
    <row r="115" spans="1:30" x14ac:dyDescent="0.25">
      <c r="A115" s="109"/>
      <c r="B115" s="110" t="s">
        <v>222</v>
      </c>
      <c r="C115" s="111" t="s">
        <v>223</v>
      </c>
      <c r="D115" s="17"/>
      <c r="E115" s="5"/>
      <c r="F115" s="17"/>
      <c r="G115" s="5"/>
      <c r="H115" s="17"/>
      <c r="I115" s="5"/>
      <c r="J115" s="17"/>
      <c r="K115" s="5"/>
      <c r="L115" s="17"/>
      <c r="M115" s="5"/>
      <c r="N115" s="112"/>
      <c r="O115" s="113"/>
      <c r="P115" s="112"/>
      <c r="Q115" s="113"/>
      <c r="R115" s="112"/>
      <c r="S115" s="113"/>
      <c r="T115" s="112"/>
      <c r="U115" s="113"/>
      <c r="V115" s="113"/>
      <c r="W115" s="114"/>
      <c r="X115" s="115"/>
      <c r="Y115" s="112"/>
      <c r="Z115" s="113"/>
      <c r="AA115" s="12"/>
      <c r="AB115" s="6"/>
      <c r="AC115" s="134"/>
      <c r="AD115" s="143"/>
    </row>
    <row r="116" spans="1:30" x14ac:dyDescent="0.25">
      <c r="A116" s="109"/>
      <c r="B116" s="110">
        <v>560239</v>
      </c>
      <c r="C116" s="111" t="s">
        <v>224</v>
      </c>
      <c r="D116" s="17"/>
      <c r="E116" s="5"/>
      <c r="F116" s="17"/>
      <c r="G116" s="5"/>
      <c r="H116" s="17"/>
      <c r="I116" s="5"/>
      <c r="J116" s="17">
        <v>6309417.9299999997</v>
      </c>
      <c r="K116" s="5">
        <v>519</v>
      </c>
      <c r="L116" s="17"/>
      <c r="M116" s="5"/>
      <c r="N116" s="112"/>
      <c r="O116" s="113"/>
      <c r="P116" s="112"/>
      <c r="Q116" s="113"/>
      <c r="R116" s="112"/>
      <c r="S116" s="113"/>
      <c r="T116" s="112"/>
      <c r="U116" s="113"/>
      <c r="V116" s="113"/>
      <c r="W116" s="114"/>
      <c r="X116" s="115"/>
      <c r="Y116" s="112"/>
      <c r="Z116" s="113"/>
      <c r="AA116" s="12"/>
      <c r="AB116" s="6"/>
      <c r="AC116" s="134"/>
      <c r="AD116" s="143"/>
    </row>
    <row r="117" spans="1:30" x14ac:dyDescent="0.25">
      <c r="A117" s="109"/>
      <c r="B117" s="110" t="s">
        <v>266</v>
      </c>
      <c r="C117" s="111" t="s">
        <v>267</v>
      </c>
      <c r="D117" s="17"/>
      <c r="E117" s="5"/>
      <c r="F117" s="17"/>
      <c r="G117" s="5"/>
      <c r="H117" s="17"/>
      <c r="I117" s="5"/>
      <c r="J117" s="17"/>
      <c r="K117" s="5"/>
      <c r="L117" s="17"/>
      <c r="M117" s="5"/>
      <c r="N117" s="112"/>
      <c r="O117" s="113"/>
      <c r="P117" s="112"/>
      <c r="Q117" s="113"/>
      <c r="R117" s="112"/>
      <c r="S117" s="113"/>
      <c r="T117" s="112"/>
      <c r="U117" s="113"/>
      <c r="V117" s="113"/>
      <c r="W117" s="114"/>
      <c r="X117" s="115"/>
      <c r="Y117" s="112"/>
      <c r="Z117" s="113"/>
      <c r="AA117" s="12"/>
      <c r="AB117" s="6"/>
      <c r="AC117" s="134"/>
      <c r="AD117" s="143"/>
    </row>
    <row r="118" spans="1:30" x14ac:dyDescent="0.25">
      <c r="A118" s="109"/>
      <c r="B118" s="110" t="s">
        <v>225</v>
      </c>
      <c r="C118" s="111" t="s">
        <v>226</v>
      </c>
      <c r="D118" s="17"/>
      <c r="E118" s="5"/>
      <c r="F118" s="17"/>
      <c r="G118" s="5"/>
      <c r="H118" s="17"/>
      <c r="I118" s="5"/>
      <c r="J118" s="17"/>
      <c r="K118" s="5"/>
      <c r="L118" s="17"/>
      <c r="M118" s="5"/>
      <c r="N118" s="112"/>
      <c r="O118" s="113"/>
      <c r="P118" s="112"/>
      <c r="Q118" s="113"/>
      <c r="R118" s="112"/>
      <c r="S118" s="113"/>
      <c r="T118" s="112"/>
      <c r="U118" s="113"/>
      <c r="V118" s="113"/>
      <c r="W118" s="114"/>
      <c r="X118" s="115"/>
      <c r="Y118" s="112"/>
      <c r="Z118" s="113"/>
      <c r="AA118" s="12"/>
      <c r="AB118" s="6"/>
      <c r="AC118" s="134"/>
      <c r="AD118" s="143"/>
    </row>
    <row r="119" spans="1:30" x14ac:dyDescent="0.25">
      <c r="A119" s="109"/>
      <c r="B119" s="110">
        <v>560251</v>
      </c>
      <c r="C119" s="111" t="s">
        <v>227</v>
      </c>
      <c r="D119" s="17"/>
      <c r="E119" s="5"/>
      <c r="F119" s="17"/>
      <c r="G119" s="5"/>
      <c r="H119" s="17"/>
      <c r="I119" s="5"/>
      <c r="J119" s="17"/>
      <c r="K119" s="5"/>
      <c r="L119" s="17"/>
      <c r="M119" s="5"/>
      <c r="N119" s="112"/>
      <c r="O119" s="113"/>
      <c r="P119" s="112"/>
      <c r="Q119" s="113"/>
      <c r="R119" s="112"/>
      <c r="S119" s="113"/>
      <c r="T119" s="112"/>
      <c r="U119" s="113"/>
      <c r="V119" s="113"/>
      <c r="W119" s="114"/>
      <c r="X119" s="115"/>
      <c r="Y119" s="112"/>
      <c r="Z119" s="113"/>
      <c r="AA119" s="12"/>
      <c r="AB119" s="6"/>
      <c r="AC119" s="134"/>
      <c r="AD119" s="143"/>
    </row>
    <row r="120" spans="1:30" x14ac:dyDescent="0.25">
      <c r="A120" s="109"/>
      <c r="B120" s="110">
        <v>560254</v>
      </c>
      <c r="C120" s="111" t="s">
        <v>228</v>
      </c>
      <c r="D120" s="17"/>
      <c r="E120" s="5"/>
      <c r="F120" s="17"/>
      <c r="G120" s="5"/>
      <c r="H120" s="17"/>
      <c r="I120" s="5"/>
      <c r="J120" s="17"/>
      <c r="K120" s="5"/>
      <c r="L120" s="17"/>
      <c r="M120" s="5"/>
      <c r="N120" s="112"/>
      <c r="O120" s="113"/>
      <c r="P120" s="112"/>
      <c r="Q120" s="113"/>
      <c r="R120" s="112"/>
      <c r="S120" s="113"/>
      <c r="T120" s="112"/>
      <c r="U120" s="113"/>
      <c r="V120" s="113"/>
      <c r="W120" s="114"/>
      <c r="X120" s="115"/>
      <c r="Y120" s="112"/>
      <c r="Z120" s="113"/>
      <c r="AA120" s="12"/>
      <c r="AB120" s="6"/>
      <c r="AC120" s="134"/>
      <c r="AD120" s="143"/>
    </row>
    <row r="121" spans="1:30" x14ac:dyDescent="0.25">
      <c r="A121" s="109"/>
      <c r="B121" s="110">
        <v>560257</v>
      </c>
      <c r="C121" s="111" t="s">
        <v>268</v>
      </c>
      <c r="D121" s="17"/>
      <c r="E121" s="5"/>
      <c r="F121" s="17"/>
      <c r="G121" s="5"/>
      <c r="H121" s="17"/>
      <c r="I121" s="5"/>
      <c r="J121" s="17"/>
      <c r="K121" s="5"/>
      <c r="L121" s="17"/>
      <c r="M121" s="5"/>
      <c r="N121" s="112"/>
      <c r="O121" s="113"/>
      <c r="P121" s="112"/>
      <c r="Q121" s="113"/>
      <c r="R121" s="112"/>
      <c r="S121" s="113"/>
      <c r="T121" s="112"/>
      <c r="U121" s="113"/>
      <c r="V121" s="113"/>
      <c r="W121" s="114"/>
      <c r="X121" s="115"/>
      <c r="Y121" s="112"/>
      <c r="Z121" s="113"/>
      <c r="AA121" s="12"/>
      <c r="AB121" s="6"/>
      <c r="AC121" s="134"/>
      <c r="AD121" s="143"/>
    </row>
    <row r="122" spans="1:30" x14ac:dyDescent="0.25">
      <c r="A122" s="109"/>
      <c r="B122" s="110">
        <v>560258</v>
      </c>
      <c r="C122" s="111" t="s">
        <v>229</v>
      </c>
      <c r="D122" s="17"/>
      <c r="E122" s="5"/>
      <c r="F122" s="17"/>
      <c r="G122" s="5"/>
      <c r="H122" s="17"/>
      <c r="I122" s="5"/>
      <c r="J122" s="17"/>
      <c r="K122" s="5"/>
      <c r="L122" s="17"/>
      <c r="M122" s="5"/>
      <c r="N122" s="112"/>
      <c r="O122" s="113"/>
      <c r="P122" s="112"/>
      <c r="Q122" s="113"/>
      <c r="R122" s="112"/>
      <c r="S122" s="113"/>
      <c r="T122" s="112"/>
      <c r="U122" s="113"/>
      <c r="V122" s="113"/>
      <c r="W122" s="114"/>
      <c r="X122" s="115"/>
      <c r="Y122" s="112"/>
      <c r="Z122" s="113"/>
      <c r="AA122" s="12"/>
      <c r="AB122" s="6"/>
      <c r="AC122" s="134"/>
      <c r="AD122" s="143"/>
    </row>
    <row r="123" spans="1:30" ht="30" x14ac:dyDescent="0.25">
      <c r="A123" s="109"/>
      <c r="B123" s="110">
        <v>560260</v>
      </c>
      <c r="C123" s="111" t="s">
        <v>230</v>
      </c>
      <c r="D123" s="17"/>
      <c r="E123" s="5"/>
      <c r="F123" s="17"/>
      <c r="G123" s="5"/>
      <c r="H123" s="17"/>
      <c r="I123" s="5"/>
      <c r="J123" s="17"/>
      <c r="K123" s="5"/>
      <c r="L123" s="17"/>
      <c r="M123" s="5"/>
      <c r="N123" s="112"/>
      <c r="O123" s="113"/>
      <c r="P123" s="112"/>
      <c r="Q123" s="113"/>
      <c r="R123" s="112"/>
      <c r="S123" s="113"/>
      <c r="T123" s="112"/>
      <c r="U123" s="113"/>
      <c r="V123" s="113"/>
      <c r="W123" s="114"/>
      <c r="X123" s="115"/>
      <c r="Y123" s="112"/>
      <c r="Z123" s="113"/>
      <c r="AA123" s="12"/>
      <c r="AB123" s="6"/>
      <c r="AC123" s="134"/>
      <c r="AD123" s="143"/>
    </row>
    <row r="124" spans="1:30" x14ac:dyDescent="0.25">
      <c r="A124" s="109"/>
      <c r="B124" s="110">
        <v>560277</v>
      </c>
      <c r="C124" s="111" t="s">
        <v>231</v>
      </c>
      <c r="D124" s="17"/>
      <c r="E124" s="5"/>
      <c r="F124" s="17"/>
      <c r="G124" s="5"/>
      <c r="H124" s="17"/>
      <c r="I124" s="5"/>
      <c r="J124" s="17"/>
      <c r="K124" s="5"/>
      <c r="L124" s="17"/>
      <c r="M124" s="5"/>
      <c r="N124" s="112"/>
      <c r="O124" s="113"/>
      <c r="P124" s="112"/>
      <c r="Q124" s="113"/>
      <c r="R124" s="112"/>
      <c r="S124" s="113"/>
      <c r="T124" s="112"/>
      <c r="U124" s="113"/>
      <c r="V124" s="113"/>
      <c r="W124" s="114"/>
      <c r="X124" s="115"/>
      <c r="Y124" s="112"/>
      <c r="Z124" s="113"/>
      <c r="AA124" s="12"/>
      <c r="AB124" s="6"/>
      <c r="AC124" s="134"/>
      <c r="AD124" s="143"/>
    </row>
    <row r="125" spans="1:30" x14ac:dyDescent="0.25">
      <c r="A125" s="109"/>
      <c r="B125" s="110">
        <v>560279</v>
      </c>
      <c r="C125" s="111" t="s">
        <v>232</v>
      </c>
      <c r="D125" s="17"/>
      <c r="E125" s="5"/>
      <c r="F125" s="17"/>
      <c r="G125" s="5"/>
      <c r="H125" s="17"/>
      <c r="I125" s="5"/>
      <c r="J125" s="17"/>
      <c r="K125" s="5"/>
      <c r="L125" s="17"/>
      <c r="M125" s="5"/>
      <c r="N125" s="112"/>
      <c r="O125" s="113"/>
      <c r="P125" s="112"/>
      <c r="Q125" s="113"/>
      <c r="R125" s="112"/>
      <c r="S125" s="113"/>
      <c r="T125" s="112"/>
      <c r="U125" s="113"/>
      <c r="V125" s="113"/>
      <c r="W125" s="114"/>
      <c r="X125" s="115"/>
      <c r="Y125" s="112"/>
      <c r="Z125" s="113"/>
      <c r="AA125" s="12"/>
      <c r="AB125" s="6"/>
      <c r="AC125" s="134"/>
      <c r="AD125" s="143"/>
    </row>
    <row r="126" spans="1:30" ht="30" x14ac:dyDescent="0.25">
      <c r="A126" s="116"/>
      <c r="B126" s="121">
        <v>560283</v>
      </c>
      <c r="C126" s="111" t="s">
        <v>65</v>
      </c>
      <c r="D126" s="17"/>
      <c r="E126" s="5"/>
      <c r="F126" s="17"/>
      <c r="G126" s="5"/>
      <c r="H126" s="17"/>
      <c r="I126" s="5"/>
      <c r="J126" s="17"/>
      <c r="K126" s="5"/>
      <c r="L126" s="17"/>
      <c r="M126" s="5"/>
      <c r="N126" s="112">
        <v>21018805</v>
      </c>
      <c r="O126" s="113">
        <v>8258</v>
      </c>
      <c r="P126" s="112">
        <v>3462063</v>
      </c>
      <c r="Q126" s="113">
        <v>3564</v>
      </c>
      <c r="R126" s="112">
        <v>1488110</v>
      </c>
      <c r="S126" s="113">
        <v>2064</v>
      </c>
      <c r="T126" s="112">
        <v>21421381</v>
      </c>
      <c r="U126" s="113">
        <v>6713</v>
      </c>
      <c r="V126" s="113">
        <v>13284</v>
      </c>
      <c r="W126" s="114">
        <v>1896276</v>
      </c>
      <c r="X126" s="115">
        <v>1583</v>
      </c>
      <c r="Y126" s="134">
        <v>4266672.0999999996</v>
      </c>
      <c r="Z126" s="135">
        <v>3049</v>
      </c>
      <c r="AA126" s="12">
        <v>6883609</v>
      </c>
      <c r="AB126" s="6">
        <v>11094</v>
      </c>
      <c r="AC126" s="134"/>
      <c r="AD126" s="143"/>
    </row>
    <row r="127" spans="1:30" x14ac:dyDescent="0.25">
      <c r="A127" s="109"/>
      <c r="B127" s="110">
        <v>560284</v>
      </c>
      <c r="C127" s="111" t="s">
        <v>233</v>
      </c>
      <c r="D127" s="17"/>
      <c r="E127" s="5"/>
      <c r="F127" s="17"/>
      <c r="G127" s="5"/>
      <c r="H127" s="17"/>
      <c r="I127" s="5"/>
      <c r="J127" s="17"/>
      <c r="K127" s="5"/>
      <c r="L127" s="17"/>
      <c r="M127" s="5"/>
      <c r="N127" s="112"/>
      <c r="O127" s="113"/>
      <c r="P127" s="112"/>
      <c r="Q127" s="113"/>
      <c r="R127" s="112"/>
      <c r="S127" s="113"/>
      <c r="T127" s="112"/>
      <c r="U127" s="113"/>
      <c r="V127" s="113"/>
      <c r="W127" s="114"/>
      <c r="X127" s="115"/>
      <c r="Y127" s="112"/>
      <c r="Z127" s="113"/>
      <c r="AA127" s="12"/>
      <c r="AB127" s="6"/>
      <c r="AC127" s="134"/>
      <c r="AD127" s="143"/>
    </row>
    <row r="128" spans="1:30" ht="45" x14ac:dyDescent="0.25">
      <c r="A128" s="109"/>
      <c r="B128" s="110">
        <v>560285</v>
      </c>
      <c r="C128" s="111" t="s">
        <v>234</v>
      </c>
      <c r="D128" s="17"/>
      <c r="E128" s="5"/>
      <c r="F128" s="17"/>
      <c r="G128" s="5"/>
      <c r="H128" s="17"/>
      <c r="I128" s="5"/>
      <c r="J128" s="17"/>
      <c r="K128" s="5"/>
      <c r="L128" s="17"/>
      <c r="M128" s="5"/>
      <c r="N128" s="112"/>
      <c r="O128" s="113"/>
      <c r="P128" s="112"/>
      <c r="Q128" s="113"/>
      <c r="R128" s="112"/>
      <c r="S128" s="113"/>
      <c r="T128" s="112"/>
      <c r="U128" s="113"/>
      <c r="V128" s="113"/>
      <c r="W128" s="114"/>
      <c r="X128" s="115"/>
      <c r="Y128" s="112"/>
      <c r="Z128" s="113"/>
      <c r="AA128" s="12"/>
      <c r="AB128" s="6"/>
      <c r="AC128" s="134"/>
      <c r="AD128" s="143"/>
    </row>
    <row r="129" spans="1:30" x14ac:dyDescent="0.25">
      <c r="A129" s="109"/>
      <c r="B129" s="110">
        <v>560318</v>
      </c>
      <c r="C129" s="111" t="s">
        <v>235</v>
      </c>
      <c r="D129" s="17"/>
      <c r="E129" s="5"/>
      <c r="F129" s="17"/>
      <c r="G129" s="5"/>
      <c r="H129" s="17"/>
      <c r="I129" s="5"/>
      <c r="J129" s="17"/>
      <c r="K129" s="5"/>
      <c r="L129" s="17"/>
      <c r="M129" s="5"/>
      <c r="N129" s="112"/>
      <c r="O129" s="113"/>
      <c r="P129" s="112"/>
      <c r="Q129" s="113"/>
      <c r="R129" s="112"/>
      <c r="S129" s="113"/>
      <c r="T129" s="112"/>
      <c r="U129" s="113"/>
      <c r="V129" s="113"/>
      <c r="W129" s="114"/>
      <c r="X129" s="115"/>
      <c r="Y129" s="112"/>
      <c r="Z129" s="113"/>
      <c r="AA129" s="12"/>
      <c r="AB129" s="6"/>
      <c r="AC129" s="134"/>
      <c r="AD129" s="143"/>
    </row>
    <row r="130" spans="1:30" x14ac:dyDescent="0.25">
      <c r="A130" s="109"/>
      <c r="B130" s="110">
        <v>560319</v>
      </c>
      <c r="C130" s="111" t="s">
        <v>236</v>
      </c>
      <c r="D130" s="17"/>
      <c r="E130" s="5"/>
      <c r="F130" s="17"/>
      <c r="G130" s="5"/>
      <c r="H130" s="17"/>
      <c r="I130" s="5"/>
      <c r="J130" s="17"/>
      <c r="K130" s="5"/>
      <c r="L130" s="17"/>
      <c r="M130" s="5"/>
      <c r="N130" s="112"/>
      <c r="O130" s="113"/>
      <c r="P130" s="112"/>
      <c r="Q130" s="113"/>
      <c r="R130" s="112"/>
      <c r="S130" s="113"/>
      <c r="T130" s="112"/>
      <c r="U130" s="113"/>
      <c r="V130" s="113"/>
      <c r="W130" s="114"/>
      <c r="X130" s="115"/>
      <c r="Y130" s="112"/>
      <c r="Z130" s="113"/>
      <c r="AA130" s="12"/>
      <c r="AB130" s="6"/>
      <c r="AC130" s="134"/>
      <c r="AD130" s="143"/>
    </row>
    <row r="131" spans="1:30" x14ac:dyDescent="0.25">
      <c r="A131" s="109"/>
      <c r="B131" s="110">
        <v>560320</v>
      </c>
      <c r="C131" s="111" t="s">
        <v>237</v>
      </c>
      <c r="D131" s="17"/>
      <c r="E131" s="5"/>
      <c r="F131" s="17"/>
      <c r="G131" s="5"/>
      <c r="H131" s="17"/>
      <c r="I131" s="5"/>
      <c r="J131" s="17"/>
      <c r="K131" s="5"/>
      <c r="L131" s="17"/>
      <c r="M131" s="5"/>
      <c r="N131" s="112"/>
      <c r="O131" s="113"/>
      <c r="P131" s="112"/>
      <c r="Q131" s="113"/>
      <c r="R131" s="112"/>
      <c r="S131" s="113"/>
      <c r="T131" s="112"/>
      <c r="U131" s="113"/>
      <c r="V131" s="113"/>
      <c r="W131" s="114"/>
      <c r="X131" s="115"/>
      <c r="Y131" s="112"/>
      <c r="Z131" s="113"/>
      <c r="AA131" s="12"/>
      <c r="AB131" s="6"/>
      <c r="AC131" s="134"/>
      <c r="AD131" s="143"/>
    </row>
    <row r="132" spans="1:30" x14ac:dyDescent="0.25">
      <c r="A132" s="109"/>
      <c r="B132" s="110">
        <v>560321</v>
      </c>
      <c r="C132" s="111" t="s">
        <v>238</v>
      </c>
      <c r="D132" s="17"/>
      <c r="E132" s="5"/>
      <c r="F132" s="17"/>
      <c r="G132" s="5"/>
      <c r="H132" s="17"/>
      <c r="I132" s="5"/>
      <c r="J132" s="17"/>
      <c r="K132" s="5"/>
      <c r="L132" s="17"/>
      <c r="M132" s="5"/>
      <c r="N132" s="112"/>
      <c r="O132" s="113"/>
      <c r="P132" s="112"/>
      <c r="Q132" s="113"/>
      <c r="R132" s="112"/>
      <c r="S132" s="113"/>
      <c r="T132" s="112"/>
      <c r="U132" s="113"/>
      <c r="V132" s="113"/>
      <c r="W132" s="114"/>
      <c r="X132" s="115"/>
      <c r="Y132" s="112"/>
      <c r="Z132" s="113"/>
      <c r="AA132" s="12"/>
      <c r="AB132" s="6"/>
      <c r="AC132" s="134"/>
      <c r="AD132" s="143"/>
    </row>
    <row r="133" spans="1:30" x14ac:dyDescent="0.25">
      <c r="A133" s="109"/>
      <c r="B133" s="110">
        <v>560322</v>
      </c>
      <c r="C133" s="111" t="s">
        <v>239</v>
      </c>
      <c r="D133" s="17"/>
      <c r="E133" s="5"/>
      <c r="F133" s="17"/>
      <c r="G133" s="5"/>
      <c r="H133" s="17"/>
      <c r="I133" s="5"/>
      <c r="J133" s="17"/>
      <c r="K133" s="5"/>
      <c r="L133" s="17"/>
      <c r="M133" s="5"/>
      <c r="N133" s="112"/>
      <c r="O133" s="113"/>
      <c r="P133" s="112"/>
      <c r="Q133" s="113"/>
      <c r="R133" s="112"/>
      <c r="S133" s="113"/>
      <c r="T133" s="112"/>
      <c r="U133" s="113"/>
      <c r="V133" s="113"/>
      <c r="W133" s="114"/>
      <c r="X133" s="115"/>
      <c r="Y133" s="112"/>
      <c r="Z133" s="113"/>
      <c r="AA133" s="12"/>
      <c r="AB133" s="6"/>
      <c r="AC133" s="134"/>
      <c r="AD133" s="143"/>
    </row>
    <row r="134" spans="1:30" x14ac:dyDescent="0.25">
      <c r="A134" s="109"/>
      <c r="B134" s="110">
        <v>560323</v>
      </c>
      <c r="C134" s="111" t="s">
        <v>269</v>
      </c>
      <c r="D134" s="17"/>
      <c r="E134" s="5"/>
      <c r="F134" s="17"/>
      <c r="G134" s="5"/>
      <c r="H134" s="17"/>
      <c r="I134" s="5"/>
      <c r="J134" s="17"/>
      <c r="K134" s="5"/>
      <c r="L134" s="17"/>
      <c r="M134" s="5"/>
      <c r="N134" s="112"/>
      <c r="O134" s="113"/>
      <c r="P134" s="112"/>
      <c r="Q134" s="113"/>
      <c r="R134" s="112"/>
      <c r="S134" s="113"/>
      <c r="T134" s="112"/>
      <c r="U134" s="113"/>
      <c r="V134" s="113"/>
      <c r="W134" s="114"/>
      <c r="X134" s="115"/>
      <c r="Y134" s="112"/>
      <c r="Z134" s="113"/>
      <c r="AA134" s="12"/>
      <c r="AB134" s="6"/>
      <c r="AC134" s="134"/>
      <c r="AD134" s="143"/>
    </row>
    <row r="135" spans="1:30" ht="18" customHeight="1" x14ac:dyDescent="0.25">
      <c r="A135" s="109"/>
      <c r="B135" s="110">
        <v>560324</v>
      </c>
      <c r="C135" s="111" t="s">
        <v>240</v>
      </c>
      <c r="D135" s="17"/>
      <c r="E135" s="5"/>
      <c r="F135" s="17"/>
      <c r="G135" s="5"/>
      <c r="H135" s="17"/>
      <c r="I135" s="5"/>
      <c r="J135" s="17"/>
      <c r="K135" s="5"/>
      <c r="L135" s="17"/>
      <c r="M135" s="5"/>
      <c r="N135" s="112"/>
      <c r="O135" s="113"/>
      <c r="P135" s="112"/>
      <c r="Q135" s="113"/>
      <c r="R135" s="112"/>
      <c r="S135" s="113"/>
      <c r="T135" s="112"/>
      <c r="U135" s="113"/>
      <c r="V135" s="113"/>
      <c r="W135" s="114"/>
      <c r="X135" s="115"/>
      <c r="Y135" s="112"/>
      <c r="Z135" s="113"/>
      <c r="AA135" s="12"/>
      <c r="AB135" s="6"/>
      <c r="AC135" s="134"/>
      <c r="AD135" s="143"/>
    </row>
    <row r="136" spans="1:30" s="122" customFormat="1" ht="18" customHeight="1" x14ac:dyDescent="0.2">
      <c r="A136" s="199"/>
      <c r="B136" s="193" t="s">
        <v>2</v>
      </c>
      <c r="C136" s="200"/>
      <c r="D136" s="19"/>
      <c r="E136" s="14"/>
      <c r="F136" s="19">
        <v>248078658.47999999</v>
      </c>
      <c r="G136" s="14">
        <v>99618</v>
      </c>
      <c r="H136" s="19"/>
      <c r="I136" s="14"/>
      <c r="J136" s="19">
        <v>63204.62</v>
      </c>
      <c r="K136" s="14">
        <v>18</v>
      </c>
      <c r="L136" s="19"/>
      <c r="M136" s="14"/>
      <c r="N136" s="201"/>
      <c r="O136" s="123"/>
      <c r="P136" s="201"/>
      <c r="Q136" s="123"/>
      <c r="R136" s="201"/>
      <c r="S136" s="123"/>
      <c r="T136" s="201"/>
      <c r="U136" s="123"/>
      <c r="V136" s="123"/>
      <c r="W136" s="202"/>
      <c r="X136" s="203"/>
      <c r="Y136" s="201"/>
      <c r="Z136" s="123"/>
      <c r="AA136" s="204"/>
      <c r="AB136" s="32"/>
      <c r="AC136" s="206">
        <v>42286701.359999999</v>
      </c>
      <c r="AD136" s="205">
        <v>10805</v>
      </c>
    </row>
    <row r="137" spans="1:30" s="122" customFormat="1" x14ac:dyDescent="0.25">
      <c r="B137" s="264" t="s">
        <v>119</v>
      </c>
      <c r="C137" s="265"/>
      <c r="D137" s="160">
        <f t="shared" ref="D137:AD137" si="0">SUM(D5:D136)</f>
        <v>183675556</v>
      </c>
      <c r="E137" s="26">
        <f t="shared" si="0"/>
        <v>226769</v>
      </c>
      <c r="F137" s="160">
        <f t="shared" si="0"/>
        <v>330573338.48000002</v>
      </c>
      <c r="G137" s="26">
        <f t="shared" si="0"/>
        <v>136318</v>
      </c>
      <c r="H137" s="160">
        <f t="shared" si="0"/>
        <v>137737782</v>
      </c>
      <c r="I137" s="5">
        <f t="shared" si="0"/>
        <v>68933</v>
      </c>
      <c r="J137" s="160">
        <f t="shared" si="0"/>
        <v>126631000</v>
      </c>
      <c r="K137" s="5">
        <f t="shared" si="0"/>
        <v>12957</v>
      </c>
      <c r="L137" s="160">
        <f t="shared" si="0"/>
        <v>528771980.30000001</v>
      </c>
      <c r="M137" s="26">
        <f t="shared" si="0"/>
        <v>6259</v>
      </c>
      <c r="N137" s="159">
        <f t="shared" si="0"/>
        <v>1643926943</v>
      </c>
      <c r="O137" s="123">
        <f t="shared" si="0"/>
        <v>638907</v>
      </c>
      <c r="P137" s="159">
        <f t="shared" si="0"/>
        <v>117821138</v>
      </c>
      <c r="Q137" s="123">
        <f t="shared" si="0"/>
        <v>129180</v>
      </c>
      <c r="R137" s="159">
        <f t="shared" si="0"/>
        <v>115159250</v>
      </c>
      <c r="S137" s="123">
        <f t="shared" si="0"/>
        <v>159729</v>
      </c>
      <c r="T137" s="159">
        <f t="shared" si="0"/>
        <v>1089088668</v>
      </c>
      <c r="U137" s="123">
        <f t="shared" si="0"/>
        <v>394976</v>
      </c>
      <c r="V137" s="123">
        <f t="shared" si="0"/>
        <v>593890</v>
      </c>
      <c r="W137" s="159">
        <f t="shared" si="0"/>
        <v>110964700</v>
      </c>
      <c r="X137" s="123">
        <f t="shared" si="0"/>
        <v>92633</v>
      </c>
      <c r="Y137" s="159">
        <f t="shared" si="0"/>
        <v>714783200</v>
      </c>
      <c r="Z137" s="123">
        <f t="shared" si="0"/>
        <v>509906</v>
      </c>
      <c r="AA137" s="161">
        <f t="shared" si="0"/>
        <v>895183700</v>
      </c>
      <c r="AB137" s="6">
        <f t="shared" si="0"/>
        <v>1052011</v>
      </c>
      <c r="AC137" s="207">
        <f t="shared" si="0"/>
        <v>2053175300</v>
      </c>
      <c r="AD137" s="143">
        <f t="shared" si="0"/>
        <v>564969</v>
      </c>
    </row>
    <row r="138" spans="1:30" x14ac:dyDescent="0.25">
      <c r="N138" s="125"/>
      <c r="O138" s="126"/>
      <c r="P138" s="127"/>
      <c r="Q138" s="106"/>
      <c r="Z138" s="105"/>
    </row>
    <row r="140" spans="1:30" x14ac:dyDescent="0.25">
      <c r="Z140" s="129"/>
    </row>
    <row r="141" spans="1:30" x14ac:dyDescent="0.25">
      <c r="Z141" s="105"/>
    </row>
  </sheetData>
  <mergeCells count="18">
    <mergeCell ref="AC3:AD3"/>
    <mergeCell ref="AA1:AD1"/>
    <mergeCell ref="C2:W2"/>
    <mergeCell ref="AA3:AB3"/>
    <mergeCell ref="D3:E3"/>
    <mergeCell ref="F3:G3"/>
    <mergeCell ref="H3:I3"/>
    <mergeCell ref="J3:K3"/>
    <mergeCell ref="L3:M3"/>
    <mergeCell ref="Y3:Z3"/>
    <mergeCell ref="R3:S3"/>
    <mergeCell ref="T3:V3"/>
    <mergeCell ref="W3:X3"/>
    <mergeCell ref="B137:C137"/>
    <mergeCell ref="B3:B4"/>
    <mergeCell ref="C3:C4"/>
    <mergeCell ref="N3:O3"/>
    <mergeCell ref="P3:Q3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 1.6  Виды помощи</vt:lpstr>
      <vt:lpstr>прил 1.5 ВМП</vt:lpstr>
      <vt:lpstr>прил 1.4 КС</vt:lpstr>
      <vt:lpstr>прил 1.3 ДС</vt:lpstr>
      <vt:lpstr>прил 1.2 ДИ</vt:lpstr>
      <vt:lpstr>прил 1.1 АПП</vt:lpstr>
      <vt:lpstr>'прил 1.1 АПП'!Область_печати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С. Попова</dc:creator>
  <cp:lastModifiedBy>Ирина В. Рубцова</cp:lastModifiedBy>
  <cp:lastPrinted>2022-12-29T09:04:54Z</cp:lastPrinted>
  <dcterms:created xsi:type="dcterms:W3CDTF">2022-12-05T05:50:29Z</dcterms:created>
  <dcterms:modified xsi:type="dcterms:W3CDTF">2023-01-10T05:10:50Z</dcterms:modified>
</cp:coreProperties>
</file>